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krancevic\AppData\Local\Microsoft\Windows\INetCache\Content.Outlook\I89MD2S7\"/>
    </mc:Choice>
  </mc:AlternateContent>
  <xr:revisionPtr revIDLastSave="0" documentId="13_ncr:1_{53A3EEF7-01AE-460C-BAEF-3908943672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Sheet1" sheetId="11" state="hidden" r:id="rId3"/>
    <sheet name="Rashodi prema izvorima finan" sheetId="5" r:id="rId4"/>
    <sheet name="Rashodi prema funkcijskoj k " sheetId="8" r:id="rId5"/>
    <sheet name="Račun financiranja" sheetId="6" r:id="rId6"/>
    <sheet name="Račun fin prema izvorima f" sheetId="10" r:id="rId7"/>
    <sheet name="POSEBNI DIO" sheetId="7" r:id="rId8"/>
  </sheets>
  <definedNames>
    <definedName name="_xlnm.Print_Area" localSheetId="1">' Račun prihoda i rashoda'!$B$1:$I$91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G26" i="1"/>
  <c r="J11" i="3"/>
  <c r="J13" i="3"/>
  <c r="I11" i="3"/>
  <c r="F13" i="5"/>
  <c r="D6" i="5"/>
  <c r="H24" i="3"/>
  <c r="J24" i="3"/>
  <c r="F7" i="5"/>
  <c r="I9" i="7" l="1"/>
  <c r="F7" i="8"/>
  <c r="F6" i="8" s="1"/>
  <c r="E7" i="5"/>
  <c r="F22" i="5"/>
  <c r="E6" i="5"/>
  <c r="J36" i="3"/>
  <c r="J37" i="3"/>
  <c r="J45" i="3"/>
  <c r="J81" i="3"/>
  <c r="J85" i="3"/>
  <c r="J86" i="3"/>
  <c r="J78" i="3"/>
  <c r="J79" i="3"/>
  <c r="J72" i="3"/>
  <c r="J73" i="3"/>
  <c r="J67" i="3"/>
  <c r="J65" i="3"/>
  <c r="J55" i="3"/>
  <c r="J50" i="3"/>
  <c r="J46" i="3"/>
  <c r="J38" i="3"/>
  <c r="J43" i="3"/>
  <c r="J41" i="3"/>
  <c r="J39" i="3"/>
  <c r="I81" i="3"/>
  <c r="I36" i="3"/>
  <c r="I37" i="3"/>
  <c r="I45" i="3"/>
  <c r="I85" i="3"/>
  <c r="I86" i="3"/>
  <c r="I78" i="3"/>
  <c r="I79" i="3"/>
  <c r="I72" i="3"/>
  <c r="I73" i="3"/>
  <c r="I67" i="3"/>
  <c r="L70" i="3"/>
  <c r="I65" i="3"/>
  <c r="I55" i="3"/>
  <c r="I50" i="3"/>
  <c r="I46" i="3"/>
  <c r="I38" i="3"/>
  <c r="I43" i="3"/>
  <c r="I41" i="3"/>
  <c r="I39" i="3"/>
  <c r="G8" i="7"/>
  <c r="G9" i="7"/>
  <c r="G10" i="7"/>
  <c r="G56" i="7"/>
  <c r="G57" i="7"/>
  <c r="G58" i="7"/>
  <c r="G49" i="7"/>
  <c r="G50" i="7"/>
  <c r="G44" i="7"/>
  <c r="G37" i="7"/>
  <c r="I35" i="7"/>
  <c r="G11" i="7"/>
  <c r="E19" i="5"/>
  <c r="H72" i="3"/>
  <c r="H67" i="3"/>
  <c r="D7" i="5"/>
  <c r="F8" i="7" l="1"/>
  <c r="F58" i="7"/>
  <c r="F57" i="7" s="1"/>
  <c r="F56" i="7" s="1"/>
  <c r="F50" i="7"/>
  <c r="F49" i="7" s="1"/>
  <c r="F68" i="7" s="1"/>
  <c r="F44" i="7"/>
  <c r="F42" i="7"/>
  <c r="F37" i="7"/>
  <c r="F15" i="7"/>
  <c r="F11" i="7"/>
  <c r="F10" i="7" s="1"/>
  <c r="D19" i="5"/>
  <c r="H86" i="3"/>
  <c r="H85" i="3" s="1"/>
  <c r="H79" i="3"/>
  <c r="H78" i="3" s="1"/>
  <c r="H73" i="3"/>
  <c r="H65" i="3"/>
  <c r="H55" i="3"/>
  <c r="H50" i="3"/>
  <c r="H46" i="3"/>
  <c r="H43" i="3"/>
  <c r="H41" i="3"/>
  <c r="H39" i="3"/>
  <c r="H38" i="3" s="1"/>
  <c r="G11" i="3"/>
  <c r="L26" i="1"/>
  <c r="L25" i="1"/>
  <c r="L24" i="1"/>
  <c r="L10" i="1"/>
  <c r="K26" i="1"/>
  <c r="K25" i="1"/>
  <c r="K24" i="1"/>
  <c r="K10" i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2" i="7"/>
  <c r="I53" i="7"/>
  <c r="I54" i="7"/>
  <c r="I55" i="7"/>
  <c r="I57" i="7"/>
  <c r="I58" i="7"/>
  <c r="I59" i="7"/>
  <c r="I60" i="7"/>
  <c r="I61" i="7"/>
  <c r="I62" i="7"/>
  <c r="I63" i="7"/>
  <c r="I64" i="7"/>
  <c r="I65" i="7"/>
  <c r="I67" i="7"/>
  <c r="I68" i="7"/>
  <c r="I8" i="7"/>
  <c r="I66" i="7"/>
  <c r="J12" i="1"/>
  <c r="I12" i="1"/>
  <c r="L12" i="1" s="1"/>
  <c r="H12" i="1"/>
  <c r="G12" i="1"/>
  <c r="H8" i="5"/>
  <c r="H9" i="5"/>
  <c r="H10" i="5"/>
  <c r="H11" i="5"/>
  <c r="H13" i="5"/>
  <c r="H15" i="5"/>
  <c r="G8" i="5"/>
  <c r="G9" i="5"/>
  <c r="G10" i="5"/>
  <c r="G11" i="5"/>
  <c r="G13" i="5"/>
  <c r="G15" i="5"/>
  <c r="F6" i="5"/>
  <c r="G6" i="5" s="1"/>
  <c r="J15" i="1"/>
  <c r="J16" i="1" s="1"/>
  <c r="G15" i="1"/>
  <c r="I15" i="1"/>
  <c r="I16" i="1" s="1"/>
  <c r="H15" i="1"/>
  <c r="H16" i="1" s="1"/>
  <c r="L12" i="3"/>
  <c r="L15" i="3"/>
  <c r="L18" i="3"/>
  <c r="L20" i="3"/>
  <c r="L23" i="3"/>
  <c r="L25" i="3"/>
  <c r="L26" i="3"/>
  <c r="K12" i="3"/>
  <c r="K15" i="3"/>
  <c r="K18" i="3"/>
  <c r="K20" i="3"/>
  <c r="K23" i="3"/>
  <c r="K25" i="3"/>
  <c r="K26" i="3"/>
  <c r="I24" i="3"/>
  <c r="L24" i="3" s="1"/>
  <c r="H11" i="3"/>
  <c r="K24" i="3"/>
  <c r="H7" i="8"/>
  <c r="H9" i="8"/>
  <c r="H6" i="8"/>
  <c r="G7" i="8"/>
  <c r="G9" i="8"/>
  <c r="G6" i="8"/>
  <c r="H20" i="5"/>
  <c r="H21" i="5"/>
  <c r="H22" i="5"/>
  <c r="H23" i="5"/>
  <c r="H25" i="5"/>
  <c r="H26" i="5"/>
  <c r="G20" i="5"/>
  <c r="G21" i="5"/>
  <c r="G22" i="5"/>
  <c r="G23" i="5"/>
  <c r="G25" i="5"/>
  <c r="G26" i="5"/>
  <c r="H19" i="5"/>
  <c r="D18" i="5"/>
  <c r="L38" i="3"/>
  <c r="L39" i="3"/>
  <c r="L40" i="3"/>
  <c r="L41" i="3"/>
  <c r="L42" i="3"/>
  <c r="L43" i="3"/>
  <c r="L44" i="3"/>
  <c r="L47" i="3"/>
  <c r="L48" i="3"/>
  <c r="L49" i="3"/>
  <c r="L51" i="3"/>
  <c r="L52" i="3"/>
  <c r="L53" i="3"/>
  <c r="L54" i="3"/>
  <c r="L56" i="3"/>
  <c r="L57" i="3"/>
  <c r="L58" i="3"/>
  <c r="L59" i="3"/>
  <c r="L60" i="3"/>
  <c r="L61" i="3"/>
  <c r="L62" i="3"/>
  <c r="L63" i="3"/>
  <c r="L64" i="3"/>
  <c r="L65" i="3"/>
  <c r="L66" i="3"/>
  <c r="L68" i="3"/>
  <c r="L69" i="3"/>
  <c r="L71" i="3"/>
  <c r="L72" i="3"/>
  <c r="L74" i="3"/>
  <c r="L75" i="3"/>
  <c r="L76" i="3"/>
  <c r="L77" i="3"/>
  <c r="L78" i="3"/>
  <c r="L79" i="3"/>
  <c r="L80" i="3"/>
  <c r="L82" i="3"/>
  <c r="L83" i="3"/>
  <c r="L84" i="3"/>
  <c r="L85" i="3"/>
  <c r="L87" i="3"/>
  <c r="L88" i="3"/>
  <c r="L89" i="3"/>
  <c r="L90" i="3"/>
  <c r="K39" i="3"/>
  <c r="K40" i="3"/>
  <c r="K41" i="3"/>
  <c r="K42" i="3"/>
  <c r="K43" i="3"/>
  <c r="K44" i="3"/>
  <c r="K47" i="3"/>
  <c r="K48" i="3"/>
  <c r="K49" i="3"/>
  <c r="K51" i="3"/>
  <c r="K52" i="3"/>
  <c r="K53" i="3"/>
  <c r="K54" i="3"/>
  <c r="K56" i="3"/>
  <c r="K57" i="3"/>
  <c r="K58" i="3"/>
  <c r="K59" i="3"/>
  <c r="K60" i="3"/>
  <c r="K61" i="3"/>
  <c r="K62" i="3"/>
  <c r="K63" i="3"/>
  <c r="K64" i="3"/>
  <c r="K65" i="3"/>
  <c r="K66" i="3"/>
  <c r="K68" i="3"/>
  <c r="K69" i="3"/>
  <c r="K71" i="3"/>
  <c r="K72" i="3"/>
  <c r="K74" i="3"/>
  <c r="K75" i="3"/>
  <c r="K76" i="3"/>
  <c r="K77" i="3"/>
  <c r="K78" i="3"/>
  <c r="K79" i="3"/>
  <c r="K80" i="3"/>
  <c r="K82" i="3"/>
  <c r="K83" i="3"/>
  <c r="K84" i="3"/>
  <c r="K85" i="3"/>
  <c r="K87" i="3"/>
  <c r="K88" i="3"/>
  <c r="K89" i="3"/>
  <c r="K90" i="3"/>
  <c r="K38" i="3"/>
  <c r="K12" i="1" l="1"/>
  <c r="H81" i="3"/>
  <c r="F67" i="7"/>
  <c r="F66" i="7" s="1"/>
  <c r="F9" i="7"/>
  <c r="H45" i="3"/>
  <c r="H37" i="3" s="1"/>
  <c r="H36" i="3" s="1"/>
  <c r="K15" i="1"/>
  <c r="L16" i="1"/>
  <c r="L15" i="1"/>
  <c r="G16" i="1"/>
  <c r="K16" i="1" s="1"/>
  <c r="G7" i="5"/>
  <c r="H7" i="5"/>
  <c r="G18" i="5"/>
  <c r="H6" i="5"/>
  <c r="E18" i="5"/>
  <c r="H18" i="5" s="1"/>
  <c r="K11" i="3"/>
  <c r="G19" i="5"/>
  <c r="L11" i="3"/>
  <c r="K67" i="3"/>
  <c r="K50" i="3"/>
  <c r="L55" i="3" l="1"/>
  <c r="L46" i="3"/>
  <c r="K86" i="3"/>
  <c r="L86" i="3"/>
  <c r="L67" i="3"/>
  <c r="K81" i="3"/>
  <c r="L81" i="3"/>
  <c r="K55" i="3"/>
  <c r="L50" i="3"/>
  <c r="K73" i="3"/>
  <c r="L73" i="3"/>
  <c r="K46" i="3"/>
  <c r="L45" i="3" l="1"/>
  <c r="K37" i="3"/>
  <c r="K45" i="3"/>
  <c r="L37" i="3" l="1"/>
  <c r="L36" i="3" l="1"/>
  <c r="K36" i="3"/>
</calcChain>
</file>

<file path=xl/sharedStrings.xml><?xml version="1.0" encoding="utf-8"?>
<sst xmlns="http://schemas.openxmlformats.org/spreadsheetml/2006/main" count="310" uniqueCount="160">
  <si>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</si>
  <si>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</si>
  <si>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</si>
  <si>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</si>
  <si>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</si>
  <si>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</si>
  <si>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</si>
  <si>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</si>
  <si>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</si>
  <si>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</si>
  <si>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</si>
  <si>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</si>
  <si>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</si>
  <si>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</si>
  <si>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</si>
  <si>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</si>
  <si>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</si>
  <si>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</si>
  <si>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</si>
  <si>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</si>
  <si>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</si>
  <si>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</si>
  <si>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</si>
  <si>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</si>
  <si>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</si>
  <si>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</si>
  <si>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</si>
  <si>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</si>
  <si>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</si>
  <si>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</si>
  <si>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</si>
  <si>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</si>
  <si>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</si>
  <si>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</si>
  <si>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</si>
  <si>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</si>
  <si>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</si>
  <si>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</si>
  <si>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</si>
  <si>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</si>
  <si>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</si>
  <si>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</si>
  <si>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</si>
  <si>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Tekuće pomoći od inozemnih vlada</t>
  </si>
  <si>
    <t>Prihodi od prodaje proizvoda i robe te pruženih usluga</t>
  </si>
  <si>
    <t>Prihodi od prodaje proizvoda i robe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</si>
  <si>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</si>
  <si>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</si>
  <si>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</si>
  <si>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</si>
  <si>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</si>
  <si>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</si>
  <si>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</si>
  <si>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</si>
  <si>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</si>
  <si>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</si>
  <si>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</si>
  <si>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</si>
  <si>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</si>
  <si>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</si>
  <si>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</si>
  <si>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</si>
  <si>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</si>
  <si>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</si>
  <si>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</si>
  <si>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</si>
  <si>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</si>
  <si>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</si>
  <si>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</si>
  <si>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</si>
  <si>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</si>
  <si>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</si>
  <si>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</si>
  <si>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</si>
  <si>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</si>
  <si>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</si>
  <si>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</si>
  <si>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</si>
  <si>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</si>
  <si>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</si>
  <si>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</si>
  <si>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IZVRŠENJE FINANCIJSKOG PLANA PRORAČUNSKOG KORISNIKA DRŽAVNOG PRORAČUNA
ZA N. GODINU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</si>
  <si>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</si>
  <si>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</si>
  <si>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</si>
  <si>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</si>
  <si>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</si>
  <si>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</si>
  <si>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</si>
  <si>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Ostali rashodi za zaposlene</t>
  </si>
  <si>
    <t>Doprinosi na plaće</t>
  </si>
  <si>
    <t>Doprinosi za obvezno zdravstveno osiguranje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</si>
  <si>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</si>
  <si>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</si>
  <si>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</si>
  <si>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</si>
  <si>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</si>
  <si>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</si>
  <si>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</si>
  <si>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</si>
  <si>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</si>
  <si>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</si>
  <si>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</si>
  <si>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</si>
  <si>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</si>
  <si>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</si>
  <si>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</si>
  <si>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</si>
  <si>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</si>
  <si>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</si>
  <si>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</si>
  <si>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Reprezentacija</t>
  </si>
  <si>
    <t>Pristojbe i naknade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</si>
  <si>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</si>
  <si>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</si>
  <si>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</si>
  <si>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</si>
  <si>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</si>
  <si>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</si>
  <si>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Naknade građanima i kućanstvima na temelju osiguranja i druge naknade</t>
  </si>
  <si>
    <t>Ostale naknade građanima i kućanstvima iz proračuna</t>
  </si>
  <si>
    <t>Naknade građanima i kućanstvima u novcu</t>
  </si>
  <si>
    <t>Nematerijalna imovina</t>
  </si>
  <si>
    <t>Licence</t>
  </si>
  <si>
    <t>Rashodi za nabavu proizvedene dugotrajne imovine</t>
  </si>
  <si>
    <t>Postrojenja i oprema</t>
  </si>
  <si>
    <t>Uredska oprema i namještaj</t>
  </si>
  <si>
    <t>Komunikacijska oprema</t>
  </si>
  <si>
    <t>Oprema za održavanje i zaštitu</t>
  </si>
  <si>
    <t>Uređaji, strojevi i oprema za ostale namjene</t>
  </si>
  <si>
    <t>5 Pomoći</t>
  </si>
  <si>
    <t>561 Europski kohezijski fond (ESF)</t>
  </si>
  <si>
    <t>561 Europsli kohezijski fond (ESF)</t>
  </si>
  <si>
    <t>OSTVARENJE/IZVRŠENJE 
2023.</t>
  </si>
  <si>
    <t xml:space="preserve"> IZVRŠENJE 
2023.</t>
  </si>
  <si>
    <t>Pomoći od međunarodnih organizacija te institucija i tijela EU</t>
  </si>
  <si>
    <t>Tekuće pomoći od međunarodnih organizacija</t>
  </si>
  <si>
    <t>Kapitalne pomoći od međunarodnih organizacija</t>
  </si>
  <si>
    <t>Tekuće pomoći od institucija i tijela EU</t>
  </si>
  <si>
    <t>Kapitalne pomoći od institucija i tijela EU</t>
  </si>
  <si>
    <t>Prihodi od pruženih usluga</t>
  </si>
  <si>
    <t>Prihodi od nadležnog proračuna i od HZZO-a temeljem ugovornih obveza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</si>
  <si>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</si>
  <si>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</si>
  <si>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</si>
  <si>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>Državna škola za javnu upravu</t>
  </si>
  <si>
    <t>A677018</t>
  </si>
  <si>
    <t>ADMINISTRACIJA I UPRAVLJANJE</t>
  </si>
  <si>
    <t>Opći prihodi i primici</t>
  </si>
  <si>
    <t>Vlastiti prihodi</t>
  </si>
  <si>
    <t>A677028</t>
  </si>
  <si>
    <t>PROVEDBA PROGRAMA STRUČNOG USAVRŠAVANJA I IZOBRAZBE</t>
  </si>
  <si>
    <t>IZVORNI PLAN ILI REBALANS 2024.</t>
  </si>
  <si>
    <t>TEKUĆI PLAN 2024.</t>
  </si>
  <si>
    <t>OSTVARENJE/IZVRŠENJE 
2024.</t>
  </si>
  <si>
    <t xml:space="preserve">OSTVARENJE/IZVRŠENJE 
2024. </t>
  </si>
  <si>
    <t>OSTVARENJE/IZVRŠENJE
2023.</t>
  </si>
  <si>
    <t xml:space="preserve"> IZVRŠENJE 
2024.</t>
  </si>
  <si>
    <t>Troškovi sudskih postupaka</t>
  </si>
  <si>
    <t>52 Ostale pomoći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</si>
</sst>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24">
    <xf numFmtId="0" fontId="0" fillId="0" borderId="0" xfId="0"/>
    <xf numFmtId="0" fontId="3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0" fontId="8" fillId="3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3" fontId="4" fillId="3" borderId="3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" fontId="0" fillId="0" borderId="3" xfId="0" applyNumberFormat="1" applyBorder="1"/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 indent="1"/>
    </xf>
    <xf numFmtId="4" fontId="5" fillId="2" borderId="3" xfId="0" applyNumberFormat="1" applyFont="1" applyFill="1" applyBorder="1"/>
    <xf numFmtId="4" fontId="15" fillId="2" borderId="3" xfId="0" applyNumberFormat="1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vertical="center" wrapText="1"/>
    </xf>
    <xf numFmtId="4" fontId="6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horizontal="right"/>
    </xf>
    <xf numFmtId="4" fontId="5" fillId="3" borderId="3" xfId="0" quotePrefix="1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4" fontId="8" fillId="3" borderId="3" xfId="0" applyNumberFormat="1" applyFont="1" applyFill="1" applyBorder="1" applyAlignment="1">
      <alignment vertical="center"/>
    </xf>
    <xf numFmtId="4" fontId="5" fillId="3" borderId="3" xfId="0" applyNumberFormat="1" applyFont="1" applyFill="1" applyBorder="1" applyAlignment="1">
      <alignment horizontal="left" vertical="center" wrapText="1"/>
    </xf>
    <xf numFmtId="4" fontId="5" fillId="2" borderId="4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5" fillId="2" borderId="3" xfId="0" applyNumberFormat="1" applyFont="1" applyFill="1" applyBorder="1" applyAlignment="1">
      <alignment horizontal="right"/>
    </xf>
  </cellXfs>
  <cellStyles count="2">
    <cellStyle name="Normal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6"/>
  <sheetViews>
    <sheetView tabSelected="1" topLeftCell="A4" zoomScaleNormal="100" workbookViewId="0">
      <selection activeCell="P13" sqref="P13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82" t="s">
        <v>81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27"/>
    </row>
    <row r="2" spans="2:13" ht="18" customHeight="1" x14ac:dyDescent="0.25"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3"/>
    </row>
    <row r="3" spans="2:13" ht="15.75" customHeight="1" x14ac:dyDescent="0.25">
      <c r="B3" s="82" t="s">
        <v>17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6"/>
    </row>
    <row r="4" spans="2:13" ht="18" x14ac:dyDescent="0.25"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4"/>
    </row>
    <row r="5" spans="2:13" ht="18" customHeight="1" x14ac:dyDescent="0.25">
      <c r="B5" s="82" t="s">
        <v>71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25"/>
    </row>
    <row r="6" spans="2:13" ht="18" customHeight="1" x14ac:dyDescent="0.2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25"/>
    </row>
    <row r="7" spans="2:13" ht="18" customHeight="1" x14ac:dyDescent="0.25">
      <c r="B7" s="98" t="s">
        <v>79</v>
      </c>
      <c r="C7" s="98"/>
      <c r="D7" s="98"/>
      <c r="E7" s="98"/>
      <c r="F7" s="98"/>
      <c r="G7" s="52"/>
      <c r="H7" s="53"/>
      <c r="I7" s="53"/>
      <c r="J7" s="53"/>
      <c r="K7" s="54"/>
      <c r="L7" s="54"/>
    </row>
    <row r="8" spans="2:13" ht="25.5" x14ac:dyDescent="0.25">
      <c r="B8" s="92" t="s">
        <v>8</v>
      </c>
      <c r="C8" s="92"/>
      <c r="D8" s="92"/>
      <c r="E8" s="92"/>
      <c r="F8" s="92"/>
      <c r="G8" s="30" t="s">
        <v>133</v>
      </c>
      <c r="H8" s="30" t="s">
        <v>152</v>
      </c>
      <c r="I8" s="30" t="s">
        <v>153</v>
      </c>
      <c r="J8" s="30" t="s">
        <v>154</v>
      </c>
      <c r="K8" s="30" t="s">
        <v>35</v>
      </c>
      <c r="L8" s="30" t="s">
        <v>69</v>
      </c>
    </row>
    <row r="9" spans="2:13" x14ac:dyDescent="0.25">
      <c r="B9" s="93">
        <v>1</v>
      </c>
      <c r="C9" s="93"/>
      <c r="D9" s="93"/>
      <c r="E9" s="93"/>
      <c r="F9" s="94"/>
      <c r="G9" s="36">
        <v>2</v>
      </c>
      <c r="H9" s="35">
        <v>3</v>
      </c>
      <c r="I9" s="35">
        <v>4</v>
      </c>
      <c r="J9" s="35">
        <v>5</v>
      </c>
      <c r="K9" s="35" t="s">
        <v>52</v>
      </c>
      <c r="L9" s="35" t="s">
        <v>53</v>
      </c>
    </row>
    <row r="10" spans="2:13" x14ac:dyDescent="0.25">
      <c r="B10" s="88" t="s">
        <v>37</v>
      </c>
      <c r="C10" s="89"/>
      <c r="D10" s="89"/>
      <c r="E10" s="89"/>
      <c r="F10" s="90"/>
      <c r="G10" s="65">
        <v>1975878.37</v>
      </c>
      <c r="H10" s="61">
        <v>1284974</v>
      </c>
      <c r="I10" s="63">
        <v>1253274</v>
      </c>
      <c r="J10" s="63">
        <v>962324.87</v>
      </c>
      <c r="K10" s="63">
        <f>J10/G10*100</f>
        <v>48.703649202860596</v>
      </c>
      <c r="L10" s="63">
        <f>J10/I10*100</f>
        <v>76.784874656300218</v>
      </c>
    </row>
    <row r="11" spans="2:13" x14ac:dyDescent="0.25">
      <c r="B11" s="91" t="s">
        <v>36</v>
      </c>
      <c r="C11" s="90"/>
      <c r="D11" s="90"/>
      <c r="E11" s="90"/>
      <c r="F11" s="90"/>
      <c r="G11" s="28">
        <v>0</v>
      </c>
      <c r="H11" s="17">
        <v>0</v>
      </c>
      <c r="I11" s="17">
        <v>0</v>
      </c>
      <c r="J11" s="63">
        <v>0</v>
      </c>
      <c r="K11" s="17"/>
      <c r="L11" s="17"/>
    </row>
    <row r="12" spans="2:13" x14ac:dyDescent="0.25">
      <c r="B12" s="85" t="s">
        <v>0</v>
      </c>
      <c r="C12" s="86"/>
      <c r="D12" s="86"/>
      <c r="E12" s="86"/>
      <c r="F12" s="87"/>
      <c r="G12" s="67">
        <f>G10+G11</f>
        <v>1975878.37</v>
      </c>
      <c r="H12" s="79">
        <f>H10+H11</f>
        <v>1284974</v>
      </c>
      <c r="I12" s="79">
        <f>I10+I11</f>
        <v>1253274</v>
      </c>
      <c r="J12" s="64">
        <f>J10+J11</f>
        <v>962324.87</v>
      </c>
      <c r="K12" s="64">
        <f>J12/G12*100</f>
        <v>48.703649202860596</v>
      </c>
      <c r="L12" s="63">
        <f>J12/I12*100</f>
        <v>76.784874656300218</v>
      </c>
    </row>
    <row r="13" spans="2:13" x14ac:dyDescent="0.25">
      <c r="B13" s="97" t="s">
        <v>38</v>
      </c>
      <c r="C13" s="89"/>
      <c r="D13" s="89"/>
      <c r="E13" s="89"/>
      <c r="F13" s="89"/>
      <c r="G13" s="66">
        <v>1965207.85</v>
      </c>
      <c r="H13" s="63">
        <v>1232257</v>
      </c>
      <c r="I13" s="63">
        <v>1200557</v>
      </c>
      <c r="J13" s="63">
        <v>922801.59</v>
      </c>
      <c r="K13" s="18"/>
      <c r="L13" s="18"/>
    </row>
    <row r="14" spans="2:13" x14ac:dyDescent="0.25">
      <c r="B14" s="91" t="s">
        <v>39</v>
      </c>
      <c r="C14" s="90"/>
      <c r="D14" s="90"/>
      <c r="E14" s="90"/>
      <c r="F14" s="90"/>
      <c r="G14" s="66">
        <v>13224</v>
      </c>
      <c r="H14" s="63">
        <v>55617</v>
      </c>
      <c r="I14" s="63">
        <v>55617</v>
      </c>
      <c r="J14" s="63">
        <v>35857.360000000001</v>
      </c>
      <c r="K14" s="18"/>
      <c r="L14" s="18"/>
    </row>
    <row r="15" spans="2:13" x14ac:dyDescent="0.25">
      <c r="B15" s="19" t="s">
        <v>1</v>
      </c>
      <c r="C15" s="51"/>
      <c r="D15" s="51"/>
      <c r="E15" s="51"/>
      <c r="F15" s="51"/>
      <c r="G15" s="67">
        <f>G13+G14</f>
        <v>1978431.85</v>
      </c>
      <c r="H15" s="64">
        <f>H13+H14</f>
        <v>1287874</v>
      </c>
      <c r="I15" s="64">
        <f>I13+I14</f>
        <v>1256174</v>
      </c>
      <c r="J15" s="64">
        <f>J13+J14</f>
        <v>958658.95</v>
      </c>
      <c r="K15" s="64">
        <f>J15/G15*100</f>
        <v>48.455495194337871</v>
      </c>
      <c r="L15" s="63">
        <f>J15/I15*100</f>
        <v>76.315777113680099</v>
      </c>
    </row>
    <row r="16" spans="2:13" x14ac:dyDescent="0.25">
      <c r="B16" s="96" t="s">
        <v>2</v>
      </c>
      <c r="C16" s="86"/>
      <c r="D16" s="86"/>
      <c r="E16" s="86"/>
      <c r="F16" s="86"/>
      <c r="G16" s="68">
        <f>G10-G15</f>
        <v>-2553.4799999999814</v>
      </c>
      <c r="H16" s="73">
        <f>H10-H15</f>
        <v>-2900</v>
      </c>
      <c r="I16" s="73">
        <f>I10-I15</f>
        <v>-2900</v>
      </c>
      <c r="J16" s="73">
        <f>J10-J15</f>
        <v>3665.9200000000419</v>
      </c>
      <c r="K16" s="73">
        <f>J16/G16*100</f>
        <v>-143.56564374892574</v>
      </c>
      <c r="L16" s="63">
        <f>J16/I16*100</f>
        <v>-126.41103448276007</v>
      </c>
    </row>
    <row r="17" spans="1:49" ht="18" x14ac:dyDescent="0.25"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"/>
    </row>
    <row r="18" spans="1:49" ht="18" customHeight="1" x14ac:dyDescent="0.25">
      <c r="B18" s="104" t="s">
        <v>76</v>
      </c>
      <c r="C18" s="104"/>
      <c r="D18" s="104"/>
      <c r="E18" s="104"/>
      <c r="F18" s="104"/>
      <c r="G18" s="52"/>
      <c r="H18" s="53"/>
      <c r="I18" s="53"/>
      <c r="J18" s="53"/>
      <c r="K18" s="54"/>
      <c r="L18" s="54"/>
      <c r="M18" s="1"/>
    </row>
    <row r="19" spans="1:49" ht="25.5" x14ac:dyDescent="0.25">
      <c r="B19" s="92" t="s">
        <v>8</v>
      </c>
      <c r="C19" s="92"/>
      <c r="D19" s="92"/>
      <c r="E19" s="92"/>
      <c r="F19" s="92"/>
      <c r="G19" s="30" t="s">
        <v>133</v>
      </c>
      <c r="H19" s="2" t="s">
        <v>152</v>
      </c>
      <c r="I19" s="2" t="s">
        <v>153</v>
      </c>
      <c r="J19" s="2" t="s">
        <v>155</v>
      </c>
      <c r="K19" s="2" t="s">
        <v>35</v>
      </c>
      <c r="L19" s="2" t="s">
        <v>69</v>
      </c>
    </row>
    <row r="20" spans="1:49" x14ac:dyDescent="0.25">
      <c r="B20" s="105">
        <v>1</v>
      </c>
      <c r="C20" s="106"/>
      <c r="D20" s="106"/>
      <c r="E20" s="106"/>
      <c r="F20" s="106"/>
      <c r="G20" s="37">
        <v>2</v>
      </c>
      <c r="H20" s="35">
        <v>3</v>
      </c>
      <c r="I20" s="35">
        <v>4</v>
      </c>
      <c r="J20" s="35">
        <v>5</v>
      </c>
      <c r="K20" s="35" t="s">
        <v>52</v>
      </c>
      <c r="L20" s="35" t="s">
        <v>53</v>
      </c>
    </row>
    <row r="21" spans="1:49" ht="15.75" customHeight="1" x14ac:dyDescent="0.25">
      <c r="B21" s="88" t="s">
        <v>40</v>
      </c>
      <c r="C21" s="107"/>
      <c r="D21" s="107"/>
      <c r="E21" s="107"/>
      <c r="F21" s="107"/>
      <c r="G21" s="31"/>
      <c r="H21" s="17"/>
      <c r="I21" s="17"/>
      <c r="J21" s="17"/>
      <c r="K21" s="17"/>
      <c r="L21" s="17"/>
    </row>
    <row r="22" spans="1:49" x14ac:dyDescent="0.25">
      <c r="B22" s="88" t="s">
        <v>41</v>
      </c>
      <c r="C22" s="89"/>
      <c r="D22" s="89"/>
      <c r="E22" s="89"/>
      <c r="F22" s="89"/>
      <c r="G22" s="29"/>
      <c r="H22" s="17"/>
      <c r="I22" s="17"/>
      <c r="J22" s="17"/>
      <c r="K22" s="17"/>
      <c r="L22" s="17"/>
    </row>
    <row r="23" spans="1:49" ht="15" customHeight="1" x14ac:dyDescent="0.25">
      <c r="B23" s="101" t="s">
        <v>70</v>
      </c>
      <c r="C23" s="102"/>
      <c r="D23" s="102"/>
      <c r="E23" s="102"/>
      <c r="F23" s="103"/>
      <c r="G23" s="38"/>
      <c r="H23" s="39"/>
      <c r="I23" s="39"/>
      <c r="J23" s="39"/>
      <c r="K23" s="39"/>
      <c r="L23" s="39"/>
    </row>
    <row r="24" spans="1:49" s="40" customFormat="1" ht="15" customHeight="1" x14ac:dyDescent="0.25">
      <c r="A24"/>
      <c r="B24" s="88" t="s">
        <v>23</v>
      </c>
      <c r="C24" s="89"/>
      <c r="D24" s="89"/>
      <c r="E24" s="89"/>
      <c r="F24" s="89"/>
      <c r="G24" s="66">
        <v>24290.52</v>
      </c>
      <c r="H24" s="69">
        <v>18982</v>
      </c>
      <c r="I24" s="69">
        <v>18982</v>
      </c>
      <c r="J24" s="123">
        <v>21737</v>
      </c>
      <c r="K24" s="63">
        <f>J24/G24*100</f>
        <v>89.487586103549859</v>
      </c>
      <c r="L24" s="63">
        <f>J24/I24*100</f>
        <v>114.51374986829627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0" customFormat="1" ht="15" customHeight="1" x14ac:dyDescent="0.25">
      <c r="A25"/>
      <c r="B25" s="88" t="s">
        <v>75</v>
      </c>
      <c r="C25" s="89"/>
      <c r="D25" s="89"/>
      <c r="E25" s="89"/>
      <c r="F25" s="89"/>
      <c r="G25" s="66">
        <v>-21737.040000000001</v>
      </c>
      <c r="H25" s="69">
        <v>-16082</v>
      </c>
      <c r="I25" s="69">
        <v>-16082</v>
      </c>
      <c r="J25" s="123">
        <v>-18837</v>
      </c>
      <c r="K25" s="63">
        <f>J25/G25*100</f>
        <v>86.658533084541418</v>
      </c>
      <c r="L25" s="63">
        <f>J25/I25*100</f>
        <v>117.13095386146001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0" customFormat="1" x14ac:dyDescent="0.25">
      <c r="A26" s="49"/>
      <c r="B26" s="101" t="s">
        <v>77</v>
      </c>
      <c r="C26" s="102"/>
      <c r="D26" s="102"/>
      <c r="E26" s="102"/>
      <c r="F26" s="103"/>
      <c r="G26" s="70">
        <f>G24+G25</f>
        <v>2553.4799999999996</v>
      </c>
      <c r="H26" s="70">
        <v>2900</v>
      </c>
      <c r="I26" s="70">
        <v>2900</v>
      </c>
      <c r="J26" s="70">
        <f>J24+J25</f>
        <v>2900</v>
      </c>
      <c r="K26" s="80">
        <f>J26/G26*100</f>
        <v>113.57049986684839</v>
      </c>
      <c r="L26" s="80">
        <f>J26/I26*100</f>
        <v>100</v>
      </c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</row>
    <row r="27" spans="1:49" ht="15.75" x14ac:dyDescent="0.25">
      <c r="B27" s="95" t="s">
        <v>78</v>
      </c>
      <c r="C27" s="95"/>
      <c r="D27" s="95"/>
      <c r="E27" s="95"/>
      <c r="F27" s="95"/>
      <c r="G27" s="70"/>
      <c r="H27" s="70">
        <v>0</v>
      </c>
      <c r="I27" s="70">
        <v>0</v>
      </c>
      <c r="J27" s="70">
        <v>0</v>
      </c>
      <c r="K27" s="41"/>
      <c r="L27" s="41"/>
    </row>
    <row r="29" spans="1:49" x14ac:dyDescent="0.25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</row>
    <row r="30" spans="1:49" x14ac:dyDescent="0.25">
      <c r="B30" s="83" t="s">
        <v>84</v>
      </c>
      <c r="C30" s="83"/>
      <c r="D30" s="83"/>
      <c r="E30" s="83"/>
      <c r="F30" s="83"/>
      <c r="G30" s="83"/>
      <c r="H30" s="83"/>
      <c r="I30" s="83"/>
      <c r="J30" s="83"/>
      <c r="K30" s="83"/>
      <c r="L30" s="83"/>
    </row>
    <row r="31" spans="1:49" ht="15" customHeight="1" x14ac:dyDescent="0.25">
      <c r="B31" s="83" t="s">
        <v>85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</row>
    <row r="32" spans="1:49" ht="15" customHeight="1" x14ac:dyDescent="0.25">
      <c r="B32" s="83" t="s">
        <v>87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</row>
    <row r="33" spans="2:12" ht="15" customHeight="1" x14ac:dyDescent="0.25">
      <c r="B33" s="83">
        <v>24077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</row>
    <row r="34" spans="2:12" ht="36.75" customHeight="1" x14ac:dyDescent="0.25"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</row>
    <row r="35" spans="2:12" ht="15" customHeight="1" x14ac:dyDescent="0.25">
      <c r="B35" s="84" t="s">
        <v>88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2:12" x14ac:dyDescent="0.25"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</sheetData>
  <mergeCells count="31">
    <mergeCell ref="B32:L32"/>
    <mergeCell ref="B2:L2"/>
    <mergeCell ref="B4:L4"/>
    <mergeCell ref="B6:L6"/>
    <mergeCell ref="B17:L17"/>
    <mergeCell ref="B5:L5"/>
    <mergeCell ref="B3:L3"/>
    <mergeCell ref="B26:F26"/>
    <mergeCell ref="B23:F23"/>
    <mergeCell ref="B18:F18"/>
    <mergeCell ref="B24:F24"/>
    <mergeCell ref="B25:F25"/>
    <mergeCell ref="B19:F19"/>
    <mergeCell ref="B20:F20"/>
    <mergeCell ref="B21:F21"/>
    <mergeCell ref="B1:L1"/>
    <mergeCell ref="B33:L34"/>
    <mergeCell ref="B35:L36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6"/>
  <sheetViews>
    <sheetView zoomScale="90" zoomScaleNormal="90" workbookViewId="0">
      <selection activeCell="J12" sqref="J1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56.42578125" customWidth="1"/>
    <col min="7" max="10" width="25.28515625" customWidth="1"/>
    <col min="11" max="12" width="15.7109375" customWidth="1"/>
  </cols>
  <sheetData>
    <row r="1" spans="2:12" ht="18" x14ac:dyDescent="0.25"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2:12" ht="15.75" customHeight="1" x14ac:dyDescent="0.25">
      <c r="B2" s="82" t="s">
        <v>17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2:12" ht="18" x14ac:dyDescent="0.25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2:12" ht="15.75" customHeight="1" x14ac:dyDescent="0.25">
      <c r="B4" s="82" t="s">
        <v>73</v>
      </c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2:12" ht="18" x14ac:dyDescent="0.25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</row>
    <row r="6" spans="2:12" ht="15.75" customHeight="1" x14ac:dyDescent="0.25">
      <c r="B6" s="82" t="s">
        <v>54</v>
      </c>
      <c r="C6" s="82"/>
      <c r="D6" s="82"/>
      <c r="E6" s="82"/>
      <c r="F6" s="82"/>
      <c r="G6" s="82"/>
      <c r="H6" s="82"/>
      <c r="I6" s="82"/>
      <c r="J6" s="82"/>
      <c r="K6" s="82"/>
      <c r="L6" s="82"/>
    </row>
    <row r="7" spans="2:12" ht="18" x14ac:dyDescent="0.25"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2:12" ht="45" customHeight="1" x14ac:dyDescent="0.25">
      <c r="B8" s="111" t="s">
        <v>8</v>
      </c>
      <c r="C8" s="112"/>
      <c r="D8" s="112"/>
      <c r="E8" s="112"/>
      <c r="F8" s="113"/>
      <c r="G8" s="39" t="s">
        <v>133</v>
      </c>
      <c r="H8" s="39" t="s">
        <v>152</v>
      </c>
      <c r="I8" s="39" t="s">
        <v>153</v>
      </c>
      <c r="J8" s="39" t="s">
        <v>154</v>
      </c>
      <c r="K8" s="39" t="s">
        <v>35</v>
      </c>
      <c r="L8" s="39" t="s">
        <v>69</v>
      </c>
    </row>
    <row r="9" spans="2:12" x14ac:dyDescent="0.25">
      <c r="B9" s="108">
        <v>1</v>
      </c>
      <c r="C9" s="109"/>
      <c r="D9" s="109"/>
      <c r="E9" s="109"/>
      <c r="F9" s="110"/>
      <c r="G9" s="42">
        <v>2</v>
      </c>
      <c r="H9" s="42">
        <v>3</v>
      </c>
      <c r="I9" s="42">
        <v>4</v>
      </c>
      <c r="J9" s="42">
        <v>5</v>
      </c>
      <c r="K9" s="42" t="s">
        <v>52</v>
      </c>
      <c r="L9" s="42" t="s">
        <v>53</v>
      </c>
    </row>
    <row r="10" spans="2:12" x14ac:dyDescent="0.25">
      <c r="B10" s="7"/>
      <c r="C10" s="7"/>
      <c r="D10" s="7"/>
      <c r="E10" s="7"/>
      <c r="F10" s="7" t="s">
        <v>68</v>
      </c>
      <c r="G10" s="58"/>
      <c r="H10" s="58"/>
      <c r="I10" s="58"/>
      <c r="J10" s="57"/>
      <c r="K10" s="57"/>
      <c r="L10" s="57"/>
    </row>
    <row r="11" spans="2:12" x14ac:dyDescent="0.25">
      <c r="B11" s="7">
        <v>6</v>
      </c>
      <c r="C11" s="7"/>
      <c r="D11" s="7"/>
      <c r="E11" s="7"/>
      <c r="F11" s="7" t="s">
        <v>3</v>
      </c>
      <c r="G11" s="61">
        <f>G12+G20+G24</f>
        <v>1975878.3699999999</v>
      </c>
      <c r="H11" s="61">
        <f>H12+H20+H24</f>
        <v>1284974</v>
      </c>
      <c r="I11" s="61">
        <f>I20+I24</f>
        <v>1253274</v>
      </c>
      <c r="J11" s="61">
        <f>J13+J20+J24</f>
        <v>962324.87</v>
      </c>
      <c r="K11" s="57">
        <f>J11/G11*100</f>
        <v>48.703649202860596</v>
      </c>
      <c r="L11" s="57">
        <f>J11/I11*100</f>
        <v>76.784874656300218</v>
      </c>
    </row>
    <row r="12" spans="2:12" x14ac:dyDescent="0.25">
      <c r="B12" s="7"/>
      <c r="C12" s="11">
        <v>63</v>
      </c>
      <c r="D12" s="11"/>
      <c r="E12" s="11"/>
      <c r="F12" s="11" t="s">
        <v>21</v>
      </c>
      <c r="G12" s="58">
        <v>1099411.68</v>
      </c>
      <c r="H12" s="58">
        <v>0</v>
      </c>
      <c r="I12" s="58">
        <v>0</v>
      </c>
      <c r="J12" s="57">
        <v>0</v>
      </c>
      <c r="K12" s="57">
        <f t="shared" ref="K12:K26" si="0">J12/G12*100</f>
        <v>0</v>
      </c>
      <c r="L12" s="57" t="e">
        <f t="shared" ref="L12:L26" si="1">J12/I12*100</f>
        <v>#DIV/0!</v>
      </c>
    </row>
    <row r="13" spans="2:12" x14ac:dyDescent="0.25">
      <c r="B13" s="8"/>
      <c r="C13" s="8"/>
      <c r="D13" s="8">
        <v>631</v>
      </c>
      <c r="E13" s="8"/>
      <c r="F13" s="8" t="s">
        <v>42</v>
      </c>
      <c r="G13" s="58"/>
      <c r="H13" s="58"/>
      <c r="I13" s="58"/>
      <c r="J13" s="57">
        <f>J14</f>
        <v>1474.36</v>
      </c>
      <c r="K13" s="57"/>
      <c r="L13" s="57"/>
    </row>
    <row r="14" spans="2:12" x14ac:dyDescent="0.25">
      <c r="B14" s="8"/>
      <c r="C14" s="8"/>
      <c r="D14" s="8"/>
      <c r="E14" s="8">
        <v>6311</v>
      </c>
      <c r="F14" s="8" t="s">
        <v>43</v>
      </c>
      <c r="G14" s="58"/>
      <c r="H14" s="58"/>
      <c r="I14" s="58"/>
      <c r="J14" s="57">
        <v>1474.36</v>
      </c>
      <c r="K14" s="57"/>
      <c r="L14" s="57"/>
    </row>
    <row r="15" spans="2:12" x14ac:dyDescent="0.25">
      <c r="B15" s="8"/>
      <c r="C15" s="8"/>
      <c r="D15" s="8">
        <v>632</v>
      </c>
      <c r="E15" s="8"/>
      <c r="F15" s="8" t="s">
        <v>135</v>
      </c>
      <c r="G15" s="58">
        <v>1099411.68</v>
      </c>
      <c r="H15" s="58">
        <v>0</v>
      </c>
      <c r="I15" s="58">
        <v>0</v>
      </c>
      <c r="J15" s="57">
        <v>0</v>
      </c>
      <c r="K15" s="57">
        <f t="shared" si="0"/>
        <v>0</v>
      </c>
      <c r="L15" s="57" t="e">
        <f t="shared" si="1"/>
        <v>#DIV/0!</v>
      </c>
    </row>
    <row r="16" spans="2:12" x14ac:dyDescent="0.25">
      <c r="B16" s="8"/>
      <c r="C16" s="8"/>
      <c r="D16" s="8"/>
      <c r="E16" s="8">
        <v>6321</v>
      </c>
      <c r="F16" s="8" t="s">
        <v>136</v>
      </c>
      <c r="G16" s="58"/>
      <c r="H16" s="58"/>
      <c r="I16" s="58"/>
      <c r="J16" s="57"/>
      <c r="K16" s="57"/>
      <c r="L16" s="57"/>
    </row>
    <row r="17" spans="2:12" x14ac:dyDescent="0.25">
      <c r="B17" s="8"/>
      <c r="C17" s="8"/>
      <c r="D17" s="8"/>
      <c r="E17" s="8">
        <v>6322</v>
      </c>
      <c r="F17" s="8" t="s">
        <v>137</v>
      </c>
      <c r="G17" s="58"/>
      <c r="H17" s="58"/>
      <c r="I17" s="58"/>
      <c r="J17" s="57"/>
      <c r="K17" s="57"/>
      <c r="L17" s="57"/>
    </row>
    <row r="18" spans="2:12" x14ac:dyDescent="0.25">
      <c r="B18" s="8"/>
      <c r="C18" s="8"/>
      <c r="D18" s="8"/>
      <c r="E18" s="8">
        <v>6323</v>
      </c>
      <c r="F18" s="8" t="s">
        <v>138</v>
      </c>
      <c r="G18" s="58">
        <v>1099411.68</v>
      </c>
      <c r="H18" s="58">
        <v>0</v>
      </c>
      <c r="I18" s="58">
        <v>0</v>
      </c>
      <c r="J18" s="57">
        <v>0</v>
      </c>
      <c r="K18" s="57">
        <f t="shared" si="0"/>
        <v>0</v>
      </c>
      <c r="L18" s="57" t="e">
        <f t="shared" si="1"/>
        <v>#DIV/0!</v>
      </c>
    </row>
    <row r="19" spans="2:12" x14ac:dyDescent="0.25">
      <c r="B19" s="8"/>
      <c r="C19" s="8"/>
      <c r="D19" s="9"/>
      <c r="E19" s="9">
        <v>6324</v>
      </c>
      <c r="F19" s="9" t="s">
        <v>139</v>
      </c>
      <c r="G19" s="58"/>
      <c r="H19" s="58"/>
      <c r="I19" s="58"/>
      <c r="J19" s="57"/>
      <c r="K19" s="57"/>
      <c r="L19" s="57"/>
    </row>
    <row r="20" spans="2:12" ht="25.5" x14ac:dyDescent="0.25">
      <c r="B20" s="8"/>
      <c r="C20" s="8">
        <v>66</v>
      </c>
      <c r="D20" s="9"/>
      <c r="E20" s="9"/>
      <c r="F20" s="11" t="s">
        <v>24</v>
      </c>
      <c r="G20" s="58">
        <v>7261.4</v>
      </c>
      <c r="H20" s="58">
        <v>11200</v>
      </c>
      <c r="I20" s="58">
        <v>11200</v>
      </c>
      <c r="J20" s="57">
        <v>12147.88</v>
      </c>
      <c r="K20" s="57">
        <f t="shared" si="0"/>
        <v>167.29391026523811</v>
      </c>
      <c r="L20" s="57">
        <f t="shared" si="1"/>
        <v>108.46321428571429</v>
      </c>
    </row>
    <row r="21" spans="2:12" x14ac:dyDescent="0.25">
      <c r="B21" s="8"/>
      <c r="C21" s="16"/>
      <c r="D21" s="9">
        <v>661</v>
      </c>
      <c r="E21" s="9"/>
      <c r="F21" s="11" t="s">
        <v>44</v>
      </c>
      <c r="G21" s="58"/>
      <c r="H21" s="58"/>
      <c r="I21" s="58"/>
      <c r="J21" s="57"/>
      <c r="K21" s="57"/>
      <c r="L21" s="57"/>
    </row>
    <row r="22" spans="2:12" x14ac:dyDescent="0.25">
      <c r="B22" s="8"/>
      <c r="C22" s="16"/>
      <c r="D22" s="9"/>
      <c r="E22" s="9">
        <v>6614</v>
      </c>
      <c r="F22" s="11" t="s">
        <v>45</v>
      </c>
      <c r="G22" s="58"/>
      <c r="H22" s="58"/>
      <c r="I22" s="58"/>
      <c r="J22" s="57"/>
      <c r="K22" s="57"/>
      <c r="L22" s="57"/>
    </row>
    <row r="23" spans="2:12" x14ac:dyDescent="0.25">
      <c r="B23" s="8"/>
      <c r="C23" s="8"/>
      <c r="D23" s="9"/>
      <c r="E23" s="9">
        <v>6615</v>
      </c>
      <c r="F23" s="11" t="s">
        <v>140</v>
      </c>
      <c r="G23" s="58">
        <v>7261.4</v>
      </c>
      <c r="H23" s="58">
        <v>11200</v>
      </c>
      <c r="I23" s="58">
        <v>11200</v>
      </c>
      <c r="J23" s="57">
        <v>12147.88</v>
      </c>
      <c r="K23" s="57">
        <f t="shared" si="0"/>
        <v>167.29391026523811</v>
      </c>
      <c r="L23" s="57">
        <f t="shared" si="1"/>
        <v>108.46321428571429</v>
      </c>
    </row>
    <row r="24" spans="2:12" ht="25.5" x14ac:dyDescent="0.25">
      <c r="B24" s="8"/>
      <c r="C24" s="8">
        <v>67</v>
      </c>
      <c r="D24" s="9"/>
      <c r="E24" s="9"/>
      <c r="F24" s="11" t="s">
        <v>141</v>
      </c>
      <c r="G24" s="58">
        <v>869205.29</v>
      </c>
      <c r="H24" s="58">
        <f>H25+H26</f>
        <v>1273774</v>
      </c>
      <c r="I24" s="58">
        <f>I25+I26</f>
        <v>1242074</v>
      </c>
      <c r="J24" s="57">
        <f>J25+J26</f>
        <v>948702.63</v>
      </c>
      <c r="K24" s="57">
        <f t="shared" si="0"/>
        <v>109.14597977193627</v>
      </c>
      <c r="L24" s="57">
        <f t="shared" si="1"/>
        <v>76.380524026748802</v>
      </c>
    </row>
    <row r="25" spans="2:12" ht="25.5" x14ac:dyDescent="0.25">
      <c r="B25" s="8"/>
      <c r="C25" s="8"/>
      <c r="D25" s="9"/>
      <c r="E25" s="8">
        <v>6711</v>
      </c>
      <c r="F25" s="11" t="s">
        <v>142</v>
      </c>
      <c r="G25" s="58">
        <v>859397.22</v>
      </c>
      <c r="H25" s="58">
        <v>1273774</v>
      </c>
      <c r="I25" s="58">
        <v>1242074</v>
      </c>
      <c r="J25" s="57">
        <v>912845.27</v>
      </c>
      <c r="K25" s="57">
        <f t="shared" si="0"/>
        <v>106.21924864965237</v>
      </c>
      <c r="L25" s="57">
        <f t="shared" si="1"/>
        <v>73.493630009162089</v>
      </c>
    </row>
    <row r="26" spans="2:12" ht="25.5" x14ac:dyDescent="0.25">
      <c r="B26" s="8"/>
      <c r="C26" s="8"/>
      <c r="D26" s="9"/>
      <c r="E26" s="8">
        <v>6712</v>
      </c>
      <c r="F26" s="11" t="s">
        <v>143</v>
      </c>
      <c r="G26" s="58">
        <v>9808.07</v>
      </c>
      <c r="H26" s="58">
        <v>0</v>
      </c>
      <c r="I26" s="58">
        <v>0</v>
      </c>
      <c r="J26" s="57">
        <v>35857.360000000001</v>
      </c>
      <c r="K26" s="57">
        <f t="shared" si="0"/>
        <v>365.59037608826202</v>
      </c>
      <c r="L26" s="57" t="e">
        <f t="shared" si="1"/>
        <v>#DIV/0!</v>
      </c>
    </row>
    <row r="27" spans="2:12" ht="25.5" x14ac:dyDescent="0.25">
      <c r="B27" s="8"/>
      <c r="C27" s="8"/>
      <c r="D27" s="9"/>
      <c r="E27" s="8">
        <v>6714</v>
      </c>
      <c r="F27" s="11" t="s">
        <v>144</v>
      </c>
      <c r="G27" s="58"/>
      <c r="H27" s="58"/>
      <c r="I27" s="58"/>
      <c r="J27" s="57"/>
      <c r="K27" s="57"/>
      <c r="L27" s="57"/>
    </row>
    <row r="28" spans="2:12" x14ac:dyDescent="0.25">
      <c r="B28" s="16">
        <v>7</v>
      </c>
      <c r="C28" s="8"/>
      <c r="D28" s="9"/>
      <c r="E28" s="9"/>
      <c r="F28" s="11" t="s">
        <v>33</v>
      </c>
      <c r="G28" s="62"/>
      <c r="H28" s="62"/>
      <c r="I28" s="62"/>
      <c r="J28" s="62"/>
      <c r="K28" s="57"/>
      <c r="L28" s="57"/>
    </row>
    <row r="29" spans="2:12" ht="30.75" customHeight="1" x14ac:dyDescent="0.25">
      <c r="B29" s="8"/>
      <c r="C29" s="8">
        <v>72</v>
      </c>
      <c r="D29" s="9"/>
      <c r="E29" s="9"/>
      <c r="F29" s="24" t="s">
        <v>34</v>
      </c>
      <c r="G29" s="58"/>
      <c r="H29" s="58"/>
      <c r="I29" s="58"/>
      <c r="J29" s="57"/>
      <c r="K29" s="57"/>
      <c r="L29" s="57"/>
    </row>
    <row r="30" spans="2:12" x14ac:dyDescent="0.25">
      <c r="B30" s="8"/>
      <c r="C30" s="8"/>
      <c r="D30" s="8">
        <v>721</v>
      </c>
      <c r="E30" s="8"/>
      <c r="F30" s="24" t="s">
        <v>46</v>
      </c>
      <c r="G30" s="58"/>
      <c r="H30" s="58"/>
      <c r="I30" s="58"/>
      <c r="J30" s="57"/>
      <c r="K30" s="57"/>
      <c r="L30" s="57"/>
    </row>
    <row r="31" spans="2:12" x14ac:dyDescent="0.25">
      <c r="B31" s="8"/>
      <c r="C31" s="8"/>
      <c r="D31" s="8"/>
      <c r="E31" s="8">
        <v>7211</v>
      </c>
      <c r="F31" s="24" t="s">
        <v>47</v>
      </c>
      <c r="G31" s="58"/>
      <c r="H31" s="58"/>
      <c r="I31" s="58"/>
      <c r="J31" s="57"/>
      <c r="K31" s="57"/>
      <c r="L31" s="57"/>
    </row>
    <row r="32" spans="2:12" x14ac:dyDescent="0.25">
      <c r="B32" s="8"/>
      <c r="C32" s="8"/>
      <c r="D32" s="8"/>
      <c r="E32" s="8" t="s">
        <v>22</v>
      </c>
      <c r="F32" s="24"/>
      <c r="G32" s="5"/>
      <c r="H32" s="5"/>
      <c r="I32" s="5"/>
      <c r="J32" s="32"/>
      <c r="K32" s="32"/>
      <c r="L32" s="32"/>
    </row>
    <row r="33" spans="2:12" ht="18" x14ac:dyDescent="0.25"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</row>
    <row r="34" spans="2:12" ht="36.75" customHeight="1" x14ac:dyDescent="0.25">
      <c r="B34" s="111" t="s">
        <v>8</v>
      </c>
      <c r="C34" s="112"/>
      <c r="D34" s="112"/>
      <c r="E34" s="112"/>
      <c r="F34" s="113"/>
      <c r="G34" s="39" t="s">
        <v>133</v>
      </c>
      <c r="H34" s="39" t="s">
        <v>152</v>
      </c>
      <c r="I34" s="39" t="s">
        <v>153</v>
      </c>
      <c r="J34" s="39" t="s">
        <v>154</v>
      </c>
      <c r="K34" s="39" t="s">
        <v>35</v>
      </c>
      <c r="L34" s="39" t="s">
        <v>69</v>
      </c>
    </row>
    <row r="35" spans="2:12" x14ac:dyDescent="0.25">
      <c r="B35" s="108">
        <v>1</v>
      </c>
      <c r="C35" s="109"/>
      <c r="D35" s="109"/>
      <c r="E35" s="109"/>
      <c r="F35" s="110"/>
      <c r="G35" s="42">
        <v>2</v>
      </c>
      <c r="H35" s="42">
        <v>3</v>
      </c>
      <c r="I35" s="42">
        <v>4</v>
      </c>
      <c r="J35" s="42">
        <v>5</v>
      </c>
      <c r="K35" s="42" t="s">
        <v>52</v>
      </c>
      <c r="L35" s="42" t="s">
        <v>53</v>
      </c>
    </row>
    <row r="36" spans="2:12" x14ac:dyDescent="0.25">
      <c r="B36" s="7"/>
      <c r="C36" s="7"/>
      <c r="D36" s="7"/>
      <c r="E36" s="7"/>
      <c r="F36" s="7" t="s">
        <v>67</v>
      </c>
      <c r="G36" s="58">
        <v>1978431.85</v>
      </c>
      <c r="H36" s="58">
        <f>H37+H81</f>
        <v>1287874</v>
      </c>
      <c r="I36" s="58">
        <f>I37+I81</f>
        <v>1256174</v>
      </c>
      <c r="J36" s="57">
        <f>J37+J81</f>
        <v>958658.94999999984</v>
      </c>
      <c r="K36" s="57">
        <f>J36/G36*100</f>
        <v>48.455495194337864</v>
      </c>
      <c r="L36" s="57">
        <f>J36/I36*100</f>
        <v>76.315777113680099</v>
      </c>
    </row>
    <row r="37" spans="2:12" x14ac:dyDescent="0.25">
      <c r="B37" s="7">
        <v>3</v>
      </c>
      <c r="C37" s="7"/>
      <c r="D37" s="7"/>
      <c r="E37" s="7"/>
      <c r="F37" s="7" t="s">
        <v>4</v>
      </c>
      <c r="G37" s="58">
        <v>1965207.85</v>
      </c>
      <c r="H37" s="58">
        <f>H38+H45+H72+H78</f>
        <v>1232257</v>
      </c>
      <c r="I37" s="58">
        <f>I38+I45+I72+I78</f>
        <v>1200557</v>
      </c>
      <c r="J37" s="57">
        <f>J38+J45+J72+J78</f>
        <v>922801.58999999985</v>
      </c>
      <c r="K37" s="57">
        <f t="shared" ref="K37:K90" si="2">J37/G37*100</f>
        <v>46.95694605534981</v>
      </c>
      <c r="L37" s="57">
        <f t="shared" ref="L37:L90" si="3">J37/I37*100</f>
        <v>76.864454582331348</v>
      </c>
    </row>
    <row r="38" spans="2:12" x14ac:dyDescent="0.25">
      <c r="B38" s="7"/>
      <c r="C38" s="11">
        <v>31</v>
      </c>
      <c r="D38" s="11"/>
      <c r="E38" s="11"/>
      <c r="F38" s="11" t="s">
        <v>5</v>
      </c>
      <c r="G38" s="58">
        <v>345625.26</v>
      </c>
      <c r="H38" s="58">
        <f>H39+H41+H43</f>
        <v>550428</v>
      </c>
      <c r="I38" s="58">
        <f>I39+I41+I43</f>
        <v>543428</v>
      </c>
      <c r="J38" s="57">
        <f>J39+J41+J43</f>
        <v>538303.6</v>
      </c>
      <c r="K38" s="57">
        <f t="shared" si="2"/>
        <v>155.74775987148624</v>
      </c>
      <c r="L38" s="57">
        <f t="shared" si="3"/>
        <v>99.057023193504932</v>
      </c>
    </row>
    <row r="39" spans="2:12" x14ac:dyDescent="0.25">
      <c r="B39" s="8"/>
      <c r="C39" s="8"/>
      <c r="D39" s="8">
        <v>311</v>
      </c>
      <c r="E39" s="8"/>
      <c r="F39" s="8" t="s">
        <v>48</v>
      </c>
      <c r="G39" s="58">
        <v>285566</v>
      </c>
      <c r="H39" s="58">
        <f>H40</f>
        <v>460680</v>
      </c>
      <c r="I39" s="58">
        <f>I40</f>
        <v>453680</v>
      </c>
      <c r="J39" s="57">
        <f>J40</f>
        <v>449680.2</v>
      </c>
      <c r="K39" s="57">
        <f t="shared" si="2"/>
        <v>157.46979682455196</v>
      </c>
      <c r="L39" s="57">
        <f t="shared" si="3"/>
        <v>99.118365367660019</v>
      </c>
    </row>
    <row r="40" spans="2:12" x14ac:dyDescent="0.25">
      <c r="B40" s="8"/>
      <c r="C40" s="8"/>
      <c r="D40" s="8"/>
      <c r="E40" s="8">
        <v>3111</v>
      </c>
      <c r="F40" s="8" t="s">
        <v>49</v>
      </c>
      <c r="G40" s="58">
        <v>285566</v>
      </c>
      <c r="H40" s="58">
        <v>460680</v>
      </c>
      <c r="I40" s="58">
        <v>453680</v>
      </c>
      <c r="J40" s="57">
        <v>449680.2</v>
      </c>
      <c r="K40" s="57">
        <f t="shared" si="2"/>
        <v>157.46979682455196</v>
      </c>
      <c r="L40" s="57">
        <f t="shared" si="3"/>
        <v>99.118365367660019</v>
      </c>
    </row>
    <row r="41" spans="2:12" x14ac:dyDescent="0.25">
      <c r="B41" s="8"/>
      <c r="C41" s="8"/>
      <c r="D41" s="8">
        <v>312</v>
      </c>
      <c r="E41" s="8"/>
      <c r="F41" s="8" t="s">
        <v>89</v>
      </c>
      <c r="G41" s="58">
        <v>12939</v>
      </c>
      <c r="H41" s="58">
        <f>H42</f>
        <v>15684</v>
      </c>
      <c r="I41" s="58">
        <f>I42</f>
        <v>15684</v>
      </c>
      <c r="J41" s="57">
        <f>J42</f>
        <v>15809.8</v>
      </c>
      <c r="K41" s="57">
        <f t="shared" si="2"/>
        <v>122.18718602674086</v>
      </c>
      <c r="L41" s="57">
        <f t="shared" si="3"/>
        <v>100.80209130323897</v>
      </c>
    </row>
    <row r="42" spans="2:12" x14ac:dyDescent="0.25">
      <c r="B42" s="8"/>
      <c r="C42" s="8"/>
      <c r="D42" s="8"/>
      <c r="E42" s="8">
        <v>3121</v>
      </c>
      <c r="F42" s="8" t="s">
        <v>89</v>
      </c>
      <c r="G42" s="58">
        <v>12939</v>
      </c>
      <c r="H42" s="58">
        <v>15684</v>
      </c>
      <c r="I42" s="58">
        <v>15684</v>
      </c>
      <c r="J42" s="57">
        <v>15809.8</v>
      </c>
      <c r="K42" s="57">
        <f t="shared" si="2"/>
        <v>122.18718602674086</v>
      </c>
      <c r="L42" s="57">
        <f t="shared" si="3"/>
        <v>100.80209130323897</v>
      </c>
    </row>
    <row r="43" spans="2:12" x14ac:dyDescent="0.25">
      <c r="B43" s="8"/>
      <c r="C43" s="8"/>
      <c r="D43" s="8">
        <v>313</v>
      </c>
      <c r="E43" s="8"/>
      <c r="F43" s="8" t="s">
        <v>90</v>
      </c>
      <c r="G43" s="58">
        <v>47120.52</v>
      </c>
      <c r="H43" s="58">
        <f>H44</f>
        <v>74064</v>
      </c>
      <c r="I43" s="58">
        <f>I44</f>
        <v>74064</v>
      </c>
      <c r="J43" s="57">
        <f>J44</f>
        <v>72813.600000000006</v>
      </c>
      <c r="K43" s="57">
        <f t="shared" si="2"/>
        <v>154.52630828352491</v>
      </c>
      <c r="L43" s="57">
        <f t="shared" si="3"/>
        <v>98.311730395333768</v>
      </c>
    </row>
    <row r="44" spans="2:12" x14ac:dyDescent="0.25">
      <c r="B44" s="8"/>
      <c r="C44" s="8"/>
      <c r="D44" s="8"/>
      <c r="E44" s="8">
        <v>3132</v>
      </c>
      <c r="F44" s="8" t="s">
        <v>91</v>
      </c>
      <c r="G44" s="58">
        <v>47120.52</v>
      </c>
      <c r="H44" s="58">
        <v>74064</v>
      </c>
      <c r="I44" s="58">
        <v>74064</v>
      </c>
      <c r="J44" s="57">
        <v>72813.600000000006</v>
      </c>
      <c r="K44" s="57">
        <f t="shared" si="2"/>
        <v>154.52630828352491</v>
      </c>
      <c r="L44" s="57">
        <f t="shared" si="3"/>
        <v>98.311730395333768</v>
      </c>
    </row>
    <row r="45" spans="2:12" x14ac:dyDescent="0.25">
      <c r="B45" s="8"/>
      <c r="C45" s="8">
        <v>32</v>
      </c>
      <c r="D45" s="9"/>
      <c r="E45" s="9"/>
      <c r="F45" s="8" t="s">
        <v>18</v>
      </c>
      <c r="G45" s="58">
        <v>1616400.26</v>
      </c>
      <c r="H45" s="58">
        <f>H46+H50+H55+H65+H67</f>
        <v>665776</v>
      </c>
      <c r="I45" s="58">
        <f>I46+I50+I55+I65+I67</f>
        <v>641076</v>
      </c>
      <c r="J45" s="57">
        <f>J46+J50+J55+J65+J67</f>
        <v>375290.07</v>
      </c>
      <c r="K45" s="57">
        <f t="shared" si="2"/>
        <v>23.217644743511734</v>
      </c>
      <c r="L45" s="57">
        <f t="shared" si="3"/>
        <v>58.540651966381517</v>
      </c>
    </row>
    <row r="46" spans="2:12" x14ac:dyDescent="0.25">
      <c r="B46" s="8"/>
      <c r="C46" s="8"/>
      <c r="D46" s="8">
        <v>321</v>
      </c>
      <c r="E46" s="8"/>
      <c r="F46" s="8" t="s">
        <v>50</v>
      </c>
      <c r="G46" s="58">
        <v>26504.080000000002</v>
      </c>
      <c r="H46" s="58">
        <f>H47+H48+H49</f>
        <v>48588</v>
      </c>
      <c r="I46" s="58">
        <f>I47+I48+I49</f>
        <v>43588</v>
      </c>
      <c r="J46" s="57">
        <f>J47+J48+J49</f>
        <v>28995.54</v>
      </c>
      <c r="K46" s="57">
        <f t="shared" si="2"/>
        <v>109.40028855934634</v>
      </c>
      <c r="L46" s="57">
        <f t="shared" si="3"/>
        <v>66.521840873634957</v>
      </c>
    </row>
    <row r="47" spans="2:12" x14ac:dyDescent="0.25">
      <c r="B47" s="8"/>
      <c r="C47" s="16"/>
      <c r="D47" s="8"/>
      <c r="E47" s="8">
        <v>3211</v>
      </c>
      <c r="F47" s="24" t="s">
        <v>51</v>
      </c>
      <c r="G47" s="58">
        <v>12898.97</v>
      </c>
      <c r="H47" s="58">
        <v>26327</v>
      </c>
      <c r="I47" s="58">
        <v>23327</v>
      </c>
      <c r="J47" s="57">
        <v>12141.36</v>
      </c>
      <c r="K47" s="57">
        <f t="shared" si="2"/>
        <v>94.126585300996908</v>
      </c>
      <c r="L47" s="57">
        <f t="shared" si="3"/>
        <v>52.048527457452742</v>
      </c>
    </row>
    <row r="48" spans="2:12" x14ac:dyDescent="0.25">
      <c r="B48" s="8"/>
      <c r="C48" s="16"/>
      <c r="D48" s="8"/>
      <c r="E48" s="8">
        <v>3212</v>
      </c>
      <c r="F48" s="24" t="s">
        <v>92</v>
      </c>
      <c r="G48" s="58">
        <v>12362.12</v>
      </c>
      <c r="H48" s="58">
        <v>19000</v>
      </c>
      <c r="I48" s="58">
        <v>17000</v>
      </c>
      <c r="J48" s="57">
        <v>15744.18</v>
      </c>
      <c r="K48" s="57">
        <f t="shared" si="2"/>
        <v>127.35825246802328</v>
      </c>
      <c r="L48" s="57">
        <f t="shared" si="3"/>
        <v>92.61282352941177</v>
      </c>
    </row>
    <row r="49" spans="2:12" x14ac:dyDescent="0.25">
      <c r="B49" s="8"/>
      <c r="C49" s="16"/>
      <c r="D49" s="9"/>
      <c r="E49" s="8">
        <v>3213</v>
      </c>
      <c r="F49" s="8" t="s">
        <v>93</v>
      </c>
      <c r="G49" s="58">
        <v>1242.99</v>
      </c>
      <c r="H49" s="58">
        <v>3261</v>
      </c>
      <c r="I49" s="58">
        <v>3261</v>
      </c>
      <c r="J49" s="57">
        <v>1110</v>
      </c>
      <c r="K49" s="57">
        <f t="shared" si="2"/>
        <v>89.300798880119714</v>
      </c>
      <c r="L49" s="57">
        <f t="shared" si="3"/>
        <v>34.038638454461825</v>
      </c>
    </row>
    <row r="50" spans="2:12" x14ac:dyDescent="0.25">
      <c r="B50" s="8"/>
      <c r="C50" s="16"/>
      <c r="D50" s="8">
        <v>322</v>
      </c>
      <c r="E50" s="8"/>
      <c r="F50" s="8" t="s">
        <v>94</v>
      </c>
      <c r="G50" s="58">
        <v>22409.85</v>
      </c>
      <c r="H50" s="58">
        <f>H51+H52+H53+H54</f>
        <v>53154</v>
      </c>
      <c r="I50" s="58">
        <f>I51+I52+I53+I54</f>
        <v>47154</v>
      </c>
      <c r="J50" s="57">
        <f>J51+J52+J53+J54</f>
        <v>33421.380000000005</v>
      </c>
      <c r="K50" s="57">
        <f t="shared" si="2"/>
        <v>149.13700894918978</v>
      </c>
      <c r="L50" s="57">
        <f t="shared" si="3"/>
        <v>70.877083598422203</v>
      </c>
    </row>
    <row r="51" spans="2:12" x14ac:dyDescent="0.25">
      <c r="B51" s="8"/>
      <c r="C51" s="16"/>
      <c r="D51" s="9"/>
      <c r="E51" s="8">
        <v>3221</v>
      </c>
      <c r="F51" s="8" t="s">
        <v>95</v>
      </c>
      <c r="G51" s="58">
        <v>8314.86</v>
      </c>
      <c r="H51" s="58">
        <v>17000</v>
      </c>
      <c r="I51" s="58">
        <v>15000</v>
      </c>
      <c r="J51" s="57">
        <v>11085.7</v>
      </c>
      <c r="K51" s="57">
        <f t="shared" si="2"/>
        <v>133.3239525379862</v>
      </c>
      <c r="L51" s="57">
        <f t="shared" si="3"/>
        <v>73.904666666666671</v>
      </c>
    </row>
    <row r="52" spans="2:12" x14ac:dyDescent="0.25">
      <c r="B52" s="8"/>
      <c r="C52" s="16"/>
      <c r="D52" s="9"/>
      <c r="E52" s="8">
        <v>3223</v>
      </c>
      <c r="F52" s="8" t="s">
        <v>96</v>
      </c>
      <c r="G52" s="58">
        <v>11488.8</v>
      </c>
      <c r="H52" s="58">
        <v>25000</v>
      </c>
      <c r="I52" s="58">
        <v>21000</v>
      </c>
      <c r="J52" s="57">
        <v>12269.18</v>
      </c>
      <c r="K52" s="57">
        <f t="shared" si="2"/>
        <v>106.79252837546133</v>
      </c>
      <c r="L52" s="57">
        <f t="shared" si="3"/>
        <v>58.424666666666667</v>
      </c>
    </row>
    <row r="53" spans="2:12" x14ac:dyDescent="0.25">
      <c r="B53" s="8"/>
      <c r="C53" s="16"/>
      <c r="D53" s="9"/>
      <c r="E53" s="8">
        <v>3224</v>
      </c>
      <c r="F53" s="8" t="s">
        <v>97</v>
      </c>
      <c r="G53" s="58">
        <v>1142.76</v>
      </c>
      <c r="H53" s="58">
        <v>8654</v>
      </c>
      <c r="I53" s="58">
        <v>8654</v>
      </c>
      <c r="J53" s="57">
        <v>4590.25</v>
      </c>
      <c r="K53" s="57">
        <f t="shared" si="2"/>
        <v>401.68101788652041</v>
      </c>
      <c r="L53" s="57">
        <f t="shared" si="3"/>
        <v>53.04194592096141</v>
      </c>
    </row>
    <row r="54" spans="2:12" x14ac:dyDescent="0.25">
      <c r="B54" s="8"/>
      <c r="C54" s="16"/>
      <c r="D54" s="9"/>
      <c r="E54" s="8">
        <v>3225</v>
      </c>
      <c r="F54" s="8" t="s">
        <v>98</v>
      </c>
      <c r="G54" s="58">
        <v>1463.43</v>
      </c>
      <c r="H54" s="58">
        <v>2500</v>
      </c>
      <c r="I54" s="58">
        <v>2500</v>
      </c>
      <c r="J54" s="57">
        <v>5476.25</v>
      </c>
      <c r="K54" s="57">
        <f t="shared" si="2"/>
        <v>374.20648749854792</v>
      </c>
      <c r="L54" s="57">
        <f t="shared" si="3"/>
        <v>219.05</v>
      </c>
    </row>
    <row r="55" spans="2:12" x14ac:dyDescent="0.25">
      <c r="B55" s="8"/>
      <c r="C55" s="16"/>
      <c r="D55" s="8">
        <v>323</v>
      </c>
      <c r="E55" s="8"/>
      <c r="F55" s="8" t="s">
        <v>99</v>
      </c>
      <c r="G55" s="58">
        <v>1553649.14</v>
      </c>
      <c r="H55" s="58">
        <f>H56+H57+H58+H59+H60+H61+H62+H63+H64</f>
        <v>517759</v>
      </c>
      <c r="I55" s="58">
        <f>I56+I57+I58+I59+I60+I61+I62+I63+I64</f>
        <v>504059</v>
      </c>
      <c r="J55" s="57">
        <f>J56+J57+J58+J59+J60+J61+J62+J63+J64</f>
        <v>297505.22000000003</v>
      </c>
      <c r="K55" s="57">
        <f t="shared" si="2"/>
        <v>19.14880344219803</v>
      </c>
      <c r="L55" s="57">
        <f t="shared" si="3"/>
        <v>59.021904181851738</v>
      </c>
    </row>
    <row r="56" spans="2:12" x14ac:dyDescent="0.25">
      <c r="B56" s="8"/>
      <c r="C56" s="16"/>
      <c r="D56" s="9"/>
      <c r="E56" s="8">
        <v>3231</v>
      </c>
      <c r="F56" s="8" t="s">
        <v>100</v>
      </c>
      <c r="G56" s="58">
        <v>10313.19</v>
      </c>
      <c r="H56" s="58">
        <v>11281</v>
      </c>
      <c r="I56" s="58">
        <v>11281</v>
      </c>
      <c r="J56" s="57">
        <v>11422.25</v>
      </c>
      <c r="K56" s="57">
        <f t="shared" si="2"/>
        <v>110.75380168502664</v>
      </c>
      <c r="L56" s="57">
        <f t="shared" si="3"/>
        <v>101.25210530981296</v>
      </c>
    </row>
    <row r="57" spans="2:12" x14ac:dyDescent="0.25">
      <c r="B57" s="8"/>
      <c r="C57" s="16"/>
      <c r="D57" s="9"/>
      <c r="E57" s="8">
        <v>3232</v>
      </c>
      <c r="F57" s="8" t="s">
        <v>101</v>
      </c>
      <c r="G57" s="58">
        <v>13071.33</v>
      </c>
      <c r="H57" s="58">
        <v>36300</v>
      </c>
      <c r="I57" s="58">
        <v>36300</v>
      </c>
      <c r="J57" s="57">
        <v>26606.55</v>
      </c>
      <c r="K57" s="57">
        <f t="shared" si="2"/>
        <v>203.54891200818889</v>
      </c>
      <c r="L57" s="57">
        <f t="shared" si="3"/>
        <v>73.296280991735543</v>
      </c>
    </row>
    <row r="58" spans="2:12" x14ac:dyDescent="0.25">
      <c r="B58" s="8"/>
      <c r="C58" s="16"/>
      <c r="D58" s="9"/>
      <c r="E58" s="8">
        <v>3233</v>
      </c>
      <c r="F58" s="8" t="s">
        <v>102</v>
      </c>
      <c r="G58" s="58">
        <v>8106.68</v>
      </c>
      <c r="H58" s="58">
        <v>3991</v>
      </c>
      <c r="I58" s="58">
        <v>3991</v>
      </c>
      <c r="J58" s="57">
        <v>1217.44</v>
      </c>
      <c r="K58" s="57">
        <f t="shared" si="2"/>
        <v>15.01773845766701</v>
      </c>
      <c r="L58" s="57">
        <f t="shared" si="3"/>
        <v>30.504635429716863</v>
      </c>
    </row>
    <row r="59" spans="2:12" x14ac:dyDescent="0.25">
      <c r="B59" s="8"/>
      <c r="C59" s="16"/>
      <c r="D59" s="9"/>
      <c r="E59" s="8">
        <v>3234</v>
      </c>
      <c r="F59" s="8" t="s">
        <v>103</v>
      </c>
      <c r="G59" s="58">
        <v>3889.85</v>
      </c>
      <c r="H59" s="58">
        <v>7309</v>
      </c>
      <c r="I59" s="58">
        <v>7309</v>
      </c>
      <c r="J59" s="57">
        <v>6366.36</v>
      </c>
      <c r="K59" s="57">
        <f t="shared" si="2"/>
        <v>163.6659511292209</v>
      </c>
      <c r="L59" s="57">
        <f t="shared" si="3"/>
        <v>87.103023669448618</v>
      </c>
    </row>
    <row r="60" spans="2:12" x14ac:dyDescent="0.25">
      <c r="B60" s="8"/>
      <c r="C60" s="16"/>
      <c r="D60" s="9"/>
      <c r="E60" s="8">
        <v>3235</v>
      </c>
      <c r="F60" s="8" t="s">
        <v>104</v>
      </c>
      <c r="G60" s="58">
        <v>7467.41</v>
      </c>
      <c r="H60" s="58">
        <v>66500</v>
      </c>
      <c r="I60" s="58">
        <v>52800</v>
      </c>
      <c r="J60" s="57">
        <v>26353.03</v>
      </c>
      <c r="K60" s="57">
        <f t="shared" si="2"/>
        <v>352.90723289601078</v>
      </c>
      <c r="L60" s="57">
        <f t="shared" si="3"/>
        <v>49.911041666666669</v>
      </c>
    </row>
    <row r="61" spans="2:12" x14ac:dyDescent="0.25">
      <c r="B61" s="8"/>
      <c r="C61" s="16"/>
      <c r="D61" s="9"/>
      <c r="E61" s="8">
        <v>3236</v>
      </c>
      <c r="F61" s="8" t="s">
        <v>105</v>
      </c>
      <c r="G61" s="58">
        <v>60</v>
      </c>
      <c r="H61" s="58">
        <v>1300</v>
      </c>
      <c r="I61" s="58">
        <v>1300</v>
      </c>
      <c r="J61" s="57">
        <v>668.51</v>
      </c>
      <c r="K61" s="57">
        <f t="shared" si="2"/>
        <v>1114.1833333333332</v>
      </c>
      <c r="L61" s="57">
        <f t="shared" si="3"/>
        <v>51.423846153846156</v>
      </c>
    </row>
    <row r="62" spans="2:12" x14ac:dyDescent="0.25">
      <c r="B62" s="8"/>
      <c r="C62" s="16"/>
      <c r="D62" s="9"/>
      <c r="E62" s="8">
        <v>3237</v>
      </c>
      <c r="F62" s="8" t="s">
        <v>106</v>
      </c>
      <c r="G62" s="58">
        <v>808244.4</v>
      </c>
      <c r="H62" s="58">
        <v>193740</v>
      </c>
      <c r="I62" s="58">
        <v>193740</v>
      </c>
      <c r="J62" s="57">
        <v>158252.67000000001</v>
      </c>
      <c r="K62" s="57">
        <f t="shared" si="2"/>
        <v>19.579804079063216</v>
      </c>
      <c r="L62" s="57">
        <f t="shared" si="3"/>
        <v>81.683013316816357</v>
      </c>
    </row>
    <row r="63" spans="2:12" x14ac:dyDescent="0.25">
      <c r="B63" s="8"/>
      <c r="C63" s="16"/>
      <c r="D63" s="9"/>
      <c r="E63" s="8">
        <v>3238</v>
      </c>
      <c r="F63" s="8" t="s">
        <v>107</v>
      </c>
      <c r="G63" s="58">
        <v>665512.71</v>
      </c>
      <c r="H63" s="58">
        <v>145711</v>
      </c>
      <c r="I63" s="58">
        <v>145711</v>
      </c>
      <c r="J63" s="57">
        <v>23850.54</v>
      </c>
      <c r="K63" s="57">
        <f t="shared" si="2"/>
        <v>3.5837842976732932</v>
      </c>
      <c r="L63" s="57">
        <f t="shared" si="3"/>
        <v>16.368386738132333</v>
      </c>
    </row>
    <row r="64" spans="2:12" x14ac:dyDescent="0.25">
      <c r="B64" s="8"/>
      <c r="C64" s="16"/>
      <c r="D64" s="9"/>
      <c r="E64" s="8">
        <v>3239</v>
      </c>
      <c r="F64" s="8" t="s">
        <v>108</v>
      </c>
      <c r="G64" s="58">
        <v>36923.57</v>
      </c>
      <c r="H64" s="58">
        <v>51627</v>
      </c>
      <c r="I64" s="58">
        <v>51627</v>
      </c>
      <c r="J64" s="57">
        <v>42767.87</v>
      </c>
      <c r="K64" s="57">
        <f t="shared" si="2"/>
        <v>115.82810112889952</v>
      </c>
      <c r="L64" s="57">
        <f t="shared" si="3"/>
        <v>82.840122416564981</v>
      </c>
    </row>
    <row r="65" spans="2:12" x14ac:dyDescent="0.25">
      <c r="B65" s="8"/>
      <c r="C65" s="16"/>
      <c r="D65" s="8">
        <v>324</v>
      </c>
      <c r="E65" s="8"/>
      <c r="F65" s="8" t="s">
        <v>109</v>
      </c>
      <c r="G65" s="58">
        <v>7779.42</v>
      </c>
      <c r="H65" s="58">
        <f>H66</f>
        <v>10455</v>
      </c>
      <c r="I65" s="58">
        <f>I66</f>
        <v>10455</v>
      </c>
      <c r="J65" s="57">
        <f>J66</f>
        <v>5381.11</v>
      </c>
      <c r="K65" s="57">
        <f t="shared" si="2"/>
        <v>69.171095017366326</v>
      </c>
      <c r="L65" s="57">
        <f t="shared" si="3"/>
        <v>51.469249163079866</v>
      </c>
    </row>
    <row r="66" spans="2:12" x14ac:dyDescent="0.25">
      <c r="B66" s="8"/>
      <c r="C66" s="16"/>
      <c r="D66" s="9"/>
      <c r="E66" s="8">
        <v>3241</v>
      </c>
      <c r="F66" s="8" t="s">
        <v>109</v>
      </c>
      <c r="G66" s="58">
        <v>7779.42</v>
      </c>
      <c r="H66" s="58">
        <v>10455</v>
      </c>
      <c r="I66" s="58">
        <v>10455</v>
      </c>
      <c r="J66" s="57">
        <v>5381.11</v>
      </c>
      <c r="K66" s="57">
        <f t="shared" si="2"/>
        <v>69.171095017366326</v>
      </c>
      <c r="L66" s="57">
        <f t="shared" si="3"/>
        <v>51.469249163079866</v>
      </c>
    </row>
    <row r="67" spans="2:12" x14ac:dyDescent="0.25">
      <c r="B67" s="8"/>
      <c r="C67" s="16"/>
      <c r="D67" s="8">
        <v>329</v>
      </c>
      <c r="E67" s="8"/>
      <c r="F67" s="8" t="s">
        <v>110</v>
      </c>
      <c r="G67" s="58">
        <v>6057.77</v>
      </c>
      <c r="H67" s="58">
        <f>H68+H69+H70+H71</f>
        <v>35820</v>
      </c>
      <c r="I67" s="58">
        <f>I68+I69+I70+I71</f>
        <v>35820</v>
      </c>
      <c r="J67" s="57">
        <f>J68+J69+J70+J71</f>
        <v>9986.82</v>
      </c>
      <c r="K67" s="57">
        <f t="shared" si="2"/>
        <v>164.85967608542416</v>
      </c>
      <c r="L67" s="57">
        <f t="shared" si="3"/>
        <v>27.880569514237859</v>
      </c>
    </row>
    <row r="68" spans="2:12" x14ac:dyDescent="0.25">
      <c r="B68" s="8"/>
      <c r="C68" s="16"/>
      <c r="D68" s="9"/>
      <c r="E68" s="8">
        <v>3293</v>
      </c>
      <c r="F68" s="8" t="s">
        <v>111</v>
      </c>
      <c r="G68" s="58">
        <v>5911.84</v>
      </c>
      <c r="H68" s="58">
        <v>30331</v>
      </c>
      <c r="I68" s="58">
        <v>30331</v>
      </c>
      <c r="J68" s="57">
        <v>7849.89</v>
      </c>
      <c r="K68" s="57">
        <f t="shared" si="2"/>
        <v>132.78251779479825</v>
      </c>
      <c r="L68" s="57">
        <f t="shared" si="3"/>
        <v>25.880749068609678</v>
      </c>
    </row>
    <row r="69" spans="2:12" x14ac:dyDescent="0.25">
      <c r="B69" s="8"/>
      <c r="C69" s="16"/>
      <c r="D69" s="9"/>
      <c r="E69" s="8">
        <v>3295</v>
      </c>
      <c r="F69" s="8" t="s">
        <v>112</v>
      </c>
      <c r="G69" s="58">
        <v>15.93</v>
      </c>
      <c r="H69" s="58">
        <v>60</v>
      </c>
      <c r="I69" s="58">
        <v>60</v>
      </c>
      <c r="J69" s="57">
        <v>18</v>
      </c>
      <c r="K69" s="57">
        <f t="shared" si="2"/>
        <v>112.99435028248588</v>
      </c>
      <c r="L69" s="57">
        <f t="shared" si="3"/>
        <v>30</v>
      </c>
    </row>
    <row r="70" spans="2:12" x14ac:dyDescent="0.25">
      <c r="B70" s="8"/>
      <c r="C70" s="16"/>
      <c r="D70" s="9"/>
      <c r="E70" s="8">
        <v>3296</v>
      </c>
      <c r="F70" s="8" t="s">
        <v>158</v>
      </c>
      <c r="G70" s="58"/>
      <c r="H70" s="58">
        <v>4500</v>
      </c>
      <c r="I70" s="58">
        <v>4500</v>
      </c>
      <c r="J70" s="57">
        <v>2107.0300000000002</v>
      </c>
      <c r="K70" s="57"/>
      <c r="L70" s="57">
        <f t="shared" si="3"/>
        <v>46.82288888888889</v>
      </c>
    </row>
    <row r="71" spans="2:12" x14ac:dyDescent="0.25">
      <c r="B71" s="8"/>
      <c r="C71" s="16"/>
      <c r="D71" s="9"/>
      <c r="E71" s="8">
        <v>3299</v>
      </c>
      <c r="F71" s="8" t="s">
        <v>110</v>
      </c>
      <c r="G71" s="58">
        <v>130</v>
      </c>
      <c r="H71" s="58">
        <v>929</v>
      </c>
      <c r="I71" s="58">
        <v>929</v>
      </c>
      <c r="J71" s="57">
        <v>11.9</v>
      </c>
      <c r="K71" s="57">
        <f t="shared" si="2"/>
        <v>9.1538461538461533</v>
      </c>
      <c r="L71" s="57">
        <f t="shared" si="3"/>
        <v>1.2809472551130248</v>
      </c>
    </row>
    <row r="72" spans="2:12" x14ac:dyDescent="0.25">
      <c r="B72" s="8"/>
      <c r="C72" s="16">
        <v>34</v>
      </c>
      <c r="D72" s="9"/>
      <c r="E72" s="8"/>
      <c r="F72" s="8" t="s">
        <v>113</v>
      </c>
      <c r="G72" s="58">
        <v>14.62</v>
      </c>
      <c r="H72" s="58">
        <f>H73</f>
        <v>4053</v>
      </c>
      <c r="I72" s="58">
        <f>I73</f>
        <v>4053</v>
      </c>
      <c r="J72" s="57">
        <f>J73</f>
        <v>10.210000000000001</v>
      </c>
      <c r="K72" s="57">
        <f t="shared" si="2"/>
        <v>69.835841313269512</v>
      </c>
      <c r="L72" s="57">
        <f t="shared" si="3"/>
        <v>0.25191216382926229</v>
      </c>
    </row>
    <row r="73" spans="2:12" x14ac:dyDescent="0.25">
      <c r="B73" s="8"/>
      <c r="C73" s="16"/>
      <c r="D73" s="8">
        <v>343</v>
      </c>
      <c r="E73" s="8"/>
      <c r="F73" s="8" t="s">
        <v>114</v>
      </c>
      <c r="G73" s="58">
        <v>14.62</v>
      </c>
      <c r="H73" s="58">
        <f>H74+H75+H76+H77</f>
        <v>4053</v>
      </c>
      <c r="I73" s="58">
        <f>I74+I75+I76+I77</f>
        <v>4053</v>
      </c>
      <c r="J73" s="57">
        <f>J74+J75+J76+J77</f>
        <v>10.210000000000001</v>
      </c>
      <c r="K73" s="57">
        <f t="shared" si="2"/>
        <v>69.835841313269512</v>
      </c>
      <c r="L73" s="57">
        <f t="shared" si="3"/>
        <v>0.25191216382926229</v>
      </c>
    </row>
    <row r="74" spans="2:12" x14ac:dyDescent="0.25">
      <c r="B74" s="8"/>
      <c r="C74" s="16"/>
      <c r="D74" s="9"/>
      <c r="E74" s="8">
        <v>3431</v>
      </c>
      <c r="F74" s="8" t="s">
        <v>115</v>
      </c>
      <c r="G74" s="58">
        <v>0</v>
      </c>
      <c r="H74" s="58">
        <v>17</v>
      </c>
      <c r="I74" s="58">
        <v>17</v>
      </c>
      <c r="J74" s="57">
        <v>0</v>
      </c>
      <c r="K74" s="57" t="e">
        <f t="shared" si="2"/>
        <v>#DIV/0!</v>
      </c>
      <c r="L74" s="57">
        <f t="shared" si="3"/>
        <v>0</v>
      </c>
    </row>
    <row r="75" spans="2:12" x14ac:dyDescent="0.25">
      <c r="B75" s="8"/>
      <c r="C75" s="16"/>
      <c r="D75" s="9"/>
      <c r="E75" s="8">
        <v>3432</v>
      </c>
      <c r="F75" s="8" t="s">
        <v>116</v>
      </c>
      <c r="G75" s="58">
        <v>0</v>
      </c>
      <c r="H75" s="58">
        <v>13</v>
      </c>
      <c r="I75" s="58">
        <v>13</v>
      </c>
      <c r="J75" s="57">
        <v>0</v>
      </c>
      <c r="K75" s="57" t="e">
        <f t="shared" si="2"/>
        <v>#DIV/0!</v>
      </c>
      <c r="L75" s="57">
        <f t="shared" si="3"/>
        <v>0</v>
      </c>
    </row>
    <row r="76" spans="2:12" x14ac:dyDescent="0.25">
      <c r="B76" s="8"/>
      <c r="C76" s="16"/>
      <c r="D76" s="9"/>
      <c r="E76" s="8">
        <v>3433</v>
      </c>
      <c r="F76" s="8" t="s">
        <v>117</v>
      </c>
      <c r="G76" s="58">
        <v>10.62</v>
      </c>
      <c r="H76" s="58">
        <v>4013</v>
      </c>
      <c r="I76" s="58">
        <v>4013</v>
      </c>
      <c r="J76" s="57">
        <v>10.210000000000001</v>
      </c>
      <c r="K76" s="57">
        <f t="shared" si="2"/>
        <v>96.139359698681744</v>
      </c>
      <c r="L76" s="57">
        <f t="shared" si="3"/>
        <v>0.25442312484425617</v>
      </c>
    </row>
    <row r="77" spans="2:12" x14ac:dyDescent="0.25">
      <c r="B77" s="8"/>
      <c r="C77" s="16"/>
      <c r="D77" s="9"/>
      <c r="E77" s="8">
        <v>3434</v>
      </c>
      <c r="F77" s="8" t="s">
        <v>118</v>
      </c>
      <c r="G77" s="58">
        <v>4</v>
      </c>
      <c r="H77" s="58">
        <v>10</v>
      </c>
      <c r="I77" s="58">
        <v>10</v>
      </c>
      <c r="J77" s="57">
        <v>0</v>
      </c>
      <c r="K77" s="57">
        <f t="shared" si="2"/>
        <v>0</v>
      </c>
      <c r="L77" s="57">
        <f t="shared" si="3"/>
        <v>0</v>
      </c>
    </row>
    <row r="78" spans="2:12" ht="25.5" x14ac:dyDescent="0.25">
      <c r="B78" s="8"/>
      <c r="C78" s="8">
        <v>37</v>
      </c>
      <c r="D78" s="9"/>
      <c r="E78" s="8"/>
      <c r="F78" s="24" t="s">
        <v>119</v>
      </c>
      <c r="G78" s="58">
        <v>3167.71</v>
      </c>
      <c r="H78" s="58">
        <f t="shared" ref="H78:J79" si="4">H79</f>
        <v>12000</v>
      </c>
      <c r="I78" s="58">
        <f t="shared" si="4"/>
        <v>12000</v>
      </c>
      <c r="J78" s="57">
        <f t="shared" si="4"/>
        <v>9197.7099999999991</v>
      </c>
      <c r="K78" s="57">
        <f t="shared" si="2"/>
        <v>290.35833456976803</v>
      </c>
      <c r="L78" s="57">
        <f t="shared" si="3"/>
        <v>76.64758333333333</v>
      </c>
    </row>
    <row r="79" spans="2:12" x14ac:dyDescent="0.25">
      <c r="B79" s="8"/>
      <c r="C79" s="16"/>
      <c r="D79" s="8">
        <v>372</v>
      </c>
      <c r="E79" s="8"/>
      <c r="F79" s="8" t="s">
        <v>120</v>
      </c>
      <c r="G79" s="58">
        <v>3167.71</v>
      </c>
      <c r="H79" s="58">
        <f t="shared" si="4"/>
        <v>12000</v>
      </c>
      <c r="I79" s="58">
        <f t="shared" si="4"/>
        <v>12000</v>
      </c>
      <c r="J79" s="57">
        <f t="shared" si="4"/>
        <v>9197.7099999999991</v>
      </c>
      <c r="K79" s="57">
        <f t="shared" si="2"/>
        <v>290.35833456976803</v>
      </c>
      <c r="L79" s="57">
        <f t="shared" si="3"/>
        <v>76.64758333333333</v>
      </c>
    </row>
    <row r="80" spans="2:12" x14ac:dyDescent="0.25">
      <c r="B80" s="8"/>
      <c r="C80" s="8"/>
      <c r="D80" s="9"/>
      <c r="E80" s="8">
        <v>3721</v>
      </c>
      <c r="F80" s="8" t="s">
        <v>121</v>
      </c>
      <c r="G80" s="58">
        <v>3167.71</v>
      </c>
      <c r="H80" s="58">
        <v>12000</v>
      </c>
      <c r="I80" s="58">
        <v>12000</v>
      </c>
      <c r="J80" s="57">
        <v>9197.7099999999991</v>
      </c>
      <c r="K80" s="57">
        <f t="shared" si="2"/>
        <v>290.35833456976803</v>
      </c>
      <c r="L80" s="57">
        <f t="shared" si="3"/>
        <v>76.64758333333333</v>
      </c>
    </row>
    <row r="81" spans="2:12" x14ac:dyDescent="0.25">
      <c r="B81" s="10">
        <v>4</v>
      </c>
      <c r="C81" s="10"/>
      <c r="D81" s="10"/>
      <c r="E81" s="10"/>
      <c r="F81" s="14" t="s">
        <v>6</v>
      </c>
      <c r="G81" s="58">
        <v>13224</v>
      </c>
      <c r="H81" s="58">
        <f>H86</f>
        <v>55617</v>
      </c>
      <c r="I81" s="58">
        <f>I85</f>
        <v>55617</v>
      </c>
      <c r="J81" s="57">
        <f>J83+J85</f>
        <v>35857.360000000001</v>
      </c>
      <c r="K81" s="57">
        <f t="shared" si="2"/>
        <v>271.15366001209924</v>
      </c>
      <c r="L81" s="57">
        <f t="shared" si="3"/>
        <v>64.47194203211248</v>
      </c>
    </row>
    <row r="82" spans="2:12" x14ac:dyDescent="0.25">
      <c r="B82" s="11"/>
      <c r="C82" s="11">
        <v>41</v>
      </c>
      <c r="D82" s="11"/>
      <c r="E82" s="11"/>
      <c r="F82" s="15" t="s">
        <v>7</v>
      </c>
      <c r="G82" s="58">
        <v>840</v>
      </c>
      <c r="H82" s="58">
        <v>0</v>
      </c>
      <c r="I82" s="59">
        <v>0</v>
      </c>
      <c r="J82" s="57">
        <v>0</v>
      </c>
      <c r="K82" s="57">
        <f t="shared" si="2"/>
        <v>0</v>
      </c>
      <c r="L82" s="57" t="e">
        <f t="shared" si="3"/>
        <v>#DIV/0!</v>
      </c>
    </row>
    <row r="83" spans="2:12" x14ac:dyDescent="0.25">
      <c r="B83" s="11"/>
      <c r="C83" s="11"/>
      <c r="D83" s="8">
        <v>412</v>
      </c>
      <c r="E83" s="8"/>
      <c r="F83" s="8" t="s">
        <v>122</v>
      </c>
      <c r="G83" s="58">
        <v>840</v>
      </c>
      <c r="H83" s="58">
        <v>0</v>
      </c>
      <c r="I83" s="59">
        <v>0</v>
      </c>
      <c r="J83" s="57">
        <v>0</v>
      </c>
      <c r="K83" s="57">
        <f t="shared" si="2"/>
        <v>0</v>
      </c>
      <c r="L83" s="57" t="e">
        <f t="shared" si="3"/>
        <v>#DIV/0!</v>
      </c>
    </row>
    <row r="84" spans="2:12" x14ac:dyDescent="0.25">
      <c r="B84" s="11"/>
      <c r="C84" s="11"/>
      <c r="D84" s="8"/>
      <c r="E84" s="8">
        <v>4123</v>
      </c>
      <c r="F84" s="8" t="s">
        <v>123</v>
      </c>
      <c r="G84" s="58">
        <v>840</v>
      </c>
      <c r="H84" s="58">
        <v>0</v>
      </c>
      <c r="I84" s="59">
        <v>0</v>
      </c>
      <c r="J84" s="57">
        <v>0</v>
      </c>
      <c r="K84" s="57">
        <f t="shared" si="2"/>
        <v>0</v>
      </c>
      <c r="L84" s="57" t="e">
        <f t="shared" si="3"/>
        <v>#DIV/0!</v>
      </c>
    </row>
    <row r="85" spans="2:12" x14ac:dyDescent="0.25">
      <c r="B85" s="11"/>
      <c r="C85" s="11">
        <v>42</v>
      </c>
      <c r="D85" s="8"/>
      <c r="E85" s="8"/>
      <c r="F85" s="8" t="s">
        <v>124</v>
      </c>
      <c r="G85" s="58">
        <v>12384</v>
      </c>
      <c r="H85" s="58">
        <f>H86</f>
        <v>55617</v>
      </c>
      <c r="I85" s="59">
        <f>I86</f>
        <v>55617</v>
      </c>
      <c r="J85" s="57">
        <f>J86</f>
        <v>35857.360000000001</v>
      </c>
      <c r="K85" s="57">
        <f t="shared" si="2"/>
        <v>289.54586563307492</v>
      </c>
      <c r="L85" s="57">
        <f t="shared" si="3"/>
        <v>64.47194203211248</v>
      </c>
    </row>
    <row r="86" spans="2:12" x14ac:dyDescent="0.25">
      <c r="B86" s="11"/>
      <c r="C86" s="11"/>
      <c r="D86" s="8">
        <v>422</v>
      </c>
      <c r="E86" s="8"/>
      <c r="F86" s="8" t="s">
        <v>125</v>
      </c>
      <c r="G86" s="58">
        <v>12384</v>
      </c>
      <c r="H86" s="58">
        <f>H87+H88+H89+H90</f>
        <v>55617</v>
      </c>
      <c r="I86" s="59">
        <f>I87+I88+I89+I90</f>
        <v>55617</v>
      </c>
      <c r="J86" s="57">
        <f>J87+J88+J89+J90</f>
        <v>35857.360000000001</v>
      </c>
      <c r="K86" s="57">
        <f t="shared" si="2"/>
        <v>289.54586563307492</v>
      </c>
      <c r="L86" s="57">
        <f t="shared" si="3"/>
        <v>64.47194203211248</v>
      </c>
    </row>
    <row r="87" spans="2:12" x14ac:dyDescent="0.25">
      <c r="B87" s="11"/>
      <c r="C87" s="11"/>
      <c r="D87" s="8"/>
      <c r="E87" s="8">
        <v>4221</v>
      </c>
      <c r="F87" s="8" t="s">
        <v>126</v>
      </c>
      <c r="G87" s="58">
        <v>3128.03</v>
      </c>
      <c r="H87" s="58">
        <v>34963</v>
      </c>
      <c r="I87" s="59">
        <v>34963</v>
      </c>
      <c r="J87" s="57">
        <v>20723.23</v>
      </c>
      <c r="K87" s="57">
        <f t="shared" si="2"/>
        <v>662.50099903133912</v>
      </c>
      <c r="L87" s="57">
        <f t="shared" si="3"/>
        <v>59.271887423848071</v>
      </c>
    </row>
    <row r="88" spans="2:12" x14ac:dyDescent="0.25">
      <c r="B88" s="11"/>
      <c r="C88" s="11"/>
      <c r="D88" s="8"/>
      <c r="E88" s="8">
        <v>4222</v>
      </c>
      <c r="F88" s="8" t="s">
        <v>127</v>
      </c>
      <c r="G88" s="58">
        <v>6394.73</v>
      </c>
      <c r="H88" s="58">
        <v>3000</v>
      </c>
      <c r="I88" s="59">
        <v>3000</v>
      </c>
      <c r="J88" s="57">
        <v>754.88</v>
      </c>
      <c r="K88" s="57">
        <f t="shared" si="2"/>
        <v>11.804720449495132</v>
      </c>
      <c r="L88" s="57">
        <f t="shared" si="3"/>
        <v>25.162666666666667</v>
      </c>
    </row>
    <row r="89" spans="2:12" x14ac:dyDescent="0.25">
      <c r="B89" s="11"/>
      <c r="C89" s="11"/>
      <c r="D89" s="8"/>
      <c r="E89" s="8">
        <v>4223</v>
      </c>
      <c r="F89" s="8" t="s">
        <v>128</v>
      </c>
      <c r="G89" s="58">
        <v>2392.4899999999998</v>
      </c>
      <c r="H89" s="58">
        <v>16654</v>
      </c>
      <c r="I89" s="59">
        <v>16654</v>
      </c>
      <c r="J89" s="57">
        <v>13141.75</v>
      </c>
      <c r="K89" s="57">
        <f t="shared" si="2"/>
        <v>549.29174207624692</v>
      </c>
      <c r="L89" s="57">
        <f t="shared" si="3"/>
        <v>78.910471958688603</v>
      </c>
    </row>
    <row r="90" spans="2:12" x14ac:dyDescent="0.25">
      <c r="B90" s="11"/>
      <c r="C90" s="11"/>
      <c r="D90" s="8"/>
      <c r="E90" s="8">
        <v>4227</v>
      </c>
      <c r="F90" s="8" t="s">
        <v>129</v>
      </c>
      <c r="G90" s="58">
        <v>468.75</v>
      </c>
      <c r="H90" s="58">
        <v>1000</v>
      </c>
      <c r="I90" s="59">
        <v>1000</v>
      </c>
      <c r="J90" s="57">
        <v>1237.5</v>
      </c>
      <c r="K90" s="57">
        <f t="shared" si="2"/>
        <v>264</v>
      </c>
      <c r="L90" s="57">
        <f t="shared" si="3"/>
        <v>123.75</v>
      </c>
    </row>
    <row r="91" spans="2:12" x14ac:dyDescent="0.25">
      <c r="B91" s="11"/>
      <c r="C91" s="11"/>
      <c r="D91" s="8"/>
      <c r="E91" s="8"/>
      <c r="F91" s="8"/>
      <c r="G91" s="5"/>
      <c r="H91" s="5"/>
      <c r="I91" s="6"/>
      <c r="J91" s="32"/>
      <c r="K91" s="32"/>
      <c r="L91" s="32"/>
    </row>
    <row r="94" spans="2:12" ht="15" customHeight="1" x14ac:dyDescent="0.25"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2:12" x14ac:dyDescent="0.25"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</row>
    <row r="96" spans="2:12" ht="4.5" customHeight="1" x14ac:dyDescent="0.25"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</row>
  </sheetData>
  <mergeCells count="12">
    <mergeCell ref="B1:L1"/>
    <mergeCell ref="B2:L2"/>
    <mergeCell ref="B4:L4"/>
    <mergeCell ref="B6:L6"/>
    <mergeCell ref="B35:F35"/>
    <mergeCell ref="B9:F9"/>
    <mergeCell ref="B34:F34"/>
    <mergeCell ref="B8:F8"/>
    <mergeCell ref="B7:L7"/>
    <mergeCell ref="B5:L5"/>
    <mergeCell ref="B33:L33"/>
    <mergeCell ref="B3:L3"/>
  </mergeCells>
  <pageMargins left="0.7" right="0.7" top="0.75" bottom="0.75" header="0.3" footer="0.3"/>
  <pageSetup paperSize="8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BD2C9-50E1-455D-82B8-D903AA606D4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31"/>
  <sheetViews>
    <sheetView workbookViewId="0">
      <selection activeCell="F14" sqref="F14"/>
    </sheetView>
  </sheetViews>
  <sheetFormatPr defaultRowHeight="15" x14ac:dyDescent="0.25"/>
  <cols>
    <col min="2" max="2" width="37.7109375" customWidth="1"/>
    <col min="3" max="5" width="25.28515625" customWidth="1"/>
    <col min="6" max="6" width="26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82" t="s">
        <v>55</v>
      </c>
      <c r="C2" s="82"/>
      <c r="D2" s="82"/>
      <c r="E2" s="82"/>
      <c r="F2" s="82"/>
      <c r="G2" s="82"/>
      <c r="H2" s="82"/>
    </row>
    <row r="3" spans="2:8" ht="18" x14ac:dyDescent="0.25">
      <c r="B3" s="55"/>
      <c r="C3" s="55"/>
      <c r="D3" s="55"/>
      <c r="E3" s="55"/>
      <c r="F3" s="56"/>
      <c r="G3" s="56"/>
      <c r="H3" s="56"/>
    </row>
    <row r="4" spans="2:8" ht="33.75" customHeight="1" x14ac:dyDescent="0.25">
      <c r="B4" s="39" t="s">
        <v>8</v>
      </c>
      <c r="C4" s="39" t="s">
        <v>156</v>
      </c>
      <c r="D4" s="39" t="s">
        <v>152</v>
      </c>
      <c r="E4" s="39" t="s">
        <v>153</v>
      </c>
      <c r="F4" s="39" t="s">
        <v>154</v>
      </c>
      <c r="G4" s="39" t="s">
        <v>35</v>
      </c>
      <c r="H4" s="39" t="s">
        <v>69</v>
      </c>
    </row>
    <row r="5" spans="2:8" x14ac:dyDescent="0.25">
      <c r="B5" s="39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52</v>
      </c>
      <c r="H5" s="42" t="s">
        <v>53</v>
      </c>
    </row>
    <row r="6" spans="2:8" x14ac:dyDescent="0.25">
      <c r="B6" s="7" t="s">
        <v>66</v>
      </c>
      <c r="C6" s="62">
        <v>1975878.37</v>
      </c>
      <c r="D6" s="62">
        <f>D7+D10+D13</f>
        <v>1284974</v>
      </c>
      <c r="E6" s="62">
        <f>E8+E10</f>
        <v>1253274</v>
      </c>
      <c r="F6" s="62">
        <f>F7+F10+F13</f>
        <v>962324.87</v>
      </c>
      <c r="G6" s="57">
        <f>F6/C6*100</f>
        <v>48.703649202860596</v>
      </c>
      <c r="H6" s="57">
        <f>F6/E6*100</f>
        <v>76.784874656300218</v>
      </c>
    </row>
    <row r="7" spans="2:8" x14ac:dyDescent="0.25">
      <c r="B7" s="7" t="s">
        <v>25</v>
      </c>
      <c r="C7" s="58">
        <v>869205.29</v>
      </c>
      <c r="D7" s="58">
        <f>D8</f>
        <v>1273774</v>
      </c>
      <c r="E7" s="58">
        <f>E8</f>
        <v>1242074</v>
      </c>
      <c r="F7" s="57">
        <f>F8</f>
        <v>948702.63</v>
      </c>
      <c r="G7" s="57">
        <f t="shared" ref="G7:G15" si="0">F7/C7*100</f>
        <v>109.14597977193627</v>
      </c>
      <c r="H7" s="57">
        <f t="shared" ref="H7:H15" si="1">F7/E7*100</f>
        <v>76.380524026748802</v>
      </c>
    </row>
    <row r="8" spans="2:8" x14ac:dyDescent="0.25">
      <c r="B8" s="21" t="s">
        <v>26</v>
      </c>
      <c r="C8" s="58">
        <v>675191.46</v>
      </c>
      <c r="D8" s="58">
        <v>1273774</v>
      </c>
      <c r="E8" s="58">
        <v>1242074</v>
      </c>
      <c r="F8" s="57">
        <v>948702.63</v>
      </c>
      <c r="G8" s="57">
        <f t="shared" si="0"/>
        <v>140.50868327037193</v>
      </c>
      <c r="H8" s="57">
        <f t="shared" si="1"/>
        <v>76.380524026748802</v>
      </c>
    </row>
    <row r="9" spans="2:8" x14ac:dyDescent="0.25">
      <c r="B9" s="22" t="s">
        <v>27</v>
      </c>
      <c r="C9" s="58">
        <v>194013.83</v>
      </c>
      <c r="D9" s="58">
        <v>0</v>
      </c>
      <c r="E9" s="58">
        <v>0</v>
      </c>
      <c r="F9" s="57">
        <v>0</v>
      </c>
      <c r="G9" s="57">
        <f t="shared" si="0"/>
        <v>0</v>
      </c>
      <c r="H9" s="57" t="e">
        <f t="shared" si="1"/>
        <v>#DIV/0!</v>
      </c>
    </row>
    <row r="10" spans="2:8" x14ac:dyDescent="0.25">
      <c r="B10" s="7" t="s">
        <v>31</v>
      </c>
      <c r="C10" s="58">
        <v>7261.4</v>
      </c>
      <c r="D10" s="58">
        <v>11200</v>
      </c>
      <c r="E10" s="58">
        <v>11200</v>
      </c>
      <c r="F10" s="57">
        <v>12147.88</v>
      </c>
      <c r="G10" s="57">
        <f t="shared" si="0"/>
        <v>167.29391026523811</v>
      </c>
      <c r="H10" s="57">
        <f t="shared" si="1"/>
        <v>108.46321428571429</v>
      </c>
    </row>
    <row r="11" spans="2:8" x14ac:dyDescent="0.25">
      <c r="B11" s="23" t="s">
        <v>32</v>
      </c>
      <c r="C11" s="58">
        <v>7261.4</v>
      </c>
      <c r="D11" s="58">
        <v>11200</v>
      </c>
      <c r="E11" s="59">
        <v>11200</v>
      </c>
      <c r="F11" s="57">
        <v>12147.88</v>
      </c>
      <c r="G11" s="57">
        <f t="shared" si="0"/>
        <v>167.29391026523811</v>
      </c>
      <c r="H11" s="57">
        <f t="shared" si="1"/>
        <v>108.46321428571429</v>
      </c>
    </row>
    <row r="12" spans="2:8" x14ac:dyDescent="0.25">
      <c r="B12" s="60"/>
      <c r="C12" s="58"/>
      <c r="D12" s="58"/>
      <c r="E12" s="59"/>
      <c r="F12" s="57"/>
      <c r="G12" s="57"/>
      <c r="H12" s="57"/>
    </row>
    <row r="13" spans="2:8" x14ac:dyDescent="0.25">
      <c r="B13" s="7" t="s">
        <v>130</v>
      </c>
      <c r="C13" s="58">
        <v>1099411.68</v>
      </c>
      <c r="D13" s="58">
        <v>0</v>
      </c>
      <c r="E13" s="59">
        <v>0</v>
      </c>
      <c r="F13" s="57">
        <f>F14</f>
        <v>1474.36</v>
      </c>
      <c r="G13" s="57">
        <f t="shared" si="0"/>
        <v>0.13410445120975975</v>
      </c>
      <c r="H13" s="57" t="e">
        <f t="shared" si="1"/>
        <v>#DIV/0!</v>
      </c>
    </row>
    <row r="14" spans="2:8" x14ac:dyDescent="0.25">
      <c r="B14" s="23" t="s">
        <v>159</v>
      </c>
      <c r="C14" s="58"/>
      <c r="D14" s="58"/>
      <c r="E14" s="59"/>
      <c r="F14" s="57">
        <v>1474.36</v>
      </c>
      <c r="G14" s="57"/>
      <c r="H14" s="57"/>
    </row>
    <row r="15" spans="2:8" x14ac:dyDescent="0.25">
      <c r="B15" s="23" t="s">
        <v>131</v>
      </c>
      <c r="C15" s="58">
        <v>1099411.68</v>
      </c>
      <c r="D15" s="58">
        <v>0</v>
      </c>
      <c r="E15" s="59">
        <v>0</v>
      </c>
      <c r="F15" s="57">
        <v>0</v>
      </c>
      <c r="G15" s="57">
        <f t="shared" si="0"/>
        <v>0</v>
      </c>
      <c r="H15" s="57" t="e">
        <f t="shared" si="1"/>
        <v>#DIV/0!</v>
      </c>
    </row>
    <row r="16" spans="2:8" x14ac:dyDescent="0.25">
      <c r="B16" s="11" t="s">
        <v>22</v>
      </c>
      <c r="C16" s="5"/>
      <c r="D16" s="5"/>
      <c r="E16" s="6"/>
      <c r="F16" s="32"/>
      <c r="G16" s="32"/>
      <c r="H16" s="32"/>
    </row>
    <row r="17" spans="2:11" x14ac:dyDescent="0.25">
      <c r="B17" s="23"/>
      <c r="C17" s="5"/>
      <c r="D17" s="5"/>
      <c r="E17" s="6"/>
      <c r="F17" s="32"/>
      <c r="G17" s="32"/>
      <c r="H17" s="32"/>
    </row>
    <row r="18" spans="2:11" ht="15.75" customHeight="1" x14ac:dyDescent="0.25">
      <c r="B18" s="7" t="s">
        <v>67</v>
      </c>
      <c r="C18" s="58">
        <v>1978431.85</v>
      </c>
      <c r="D18" s="58">
        <f>D19+D22+D25</f>
        <v>1287874</v>
      </c>
      <c r="E18" s="59">
        <f>E19+E22+E25</f>
        <v>1256174</v>
      </c>
      <c r="F18" s="57">
        <v>958658.95</v>
      </c>
      <c r="G18" s="57">
        <f>F18/C18*100</f>
        <v>48.455495194337871</v>
      </c>
      <c r="H18" s="57">
        <f>F18/E18*100</f>
        <v>76.315777113680099</v>
      </c>
    </row>
    <row r="19" spans="2:11" ht="15.75" customHeight="1" x14ac:dyDescent="0.25">
      <c r="B19" s="7" t="s">
        <v>25</v>
      </c>
      <c r="C19" s="58">
        <v>869205.29</v>
      </c>
      <c r="D19" s="58">
        <f>D20</f>
        <v>1273774</v>
      </c>
      <c r="E19" s="58">
        <f>E20</f>
        <v>1242074</v>
      </c>
      <c r="F19" s="57">
        <v>948702.63</v>
      </c>
      <c r="G19" s="57">
        <f t="shared" ref="G19:G26" si="2">F19/C19*100</f>
        <v>109.14597977193627</v>
      </c>
      <c r="H19" s="57">
        <f t="shared" ref="H19:H26" si="3">F19/E19*100</f>
        <v>76.380524026748802</v>
      </c>
    </row>
    <row r="20" spans="2:11" x14ac:dyDescent="0.25">
      <c r="B20" s="21" t="s">
        <v>26</v>
      </c>
      <c r="C20" s="58">
        <v>675191.46</v>
      </c>
      <c r="D20" s="58">
        <v>1273774</v>
      </c>
      <c r="E20" s="58">
        <v>1242074</v>
      </c>
      <c r="F20" s="57">
        <v>948702.63</v>
      </c>
      <c r="G20" s="57">
        <f t="shared" si="2"/>
        <v>140.50868327037193</v>
      </c>
      <c r="H20" s="57">
        <f t="shared" si="3"/>
        <v>76.380524026748802</v>
      </c>
    </row>
    <row r="21" spans="2:11" x14ac:dyDescent="0.25">
      <c r="B21" s="22" t="s">
        <v>27</v>
      </c>
      <c r="C21" s="58">
        <v>194013.83</v>
      </c>
      <c r="D21" s="58">
        <v>0</v>
      </c>
      <c r="E21" s="58">
        <v>0</v>
      </c>
      <c r="F21" s="57">
        <v>0</v>
      </c>
      <c r="G21" s="57">
        <f t="shared" si="2"/>
        <v>0</v>
      </c>
      <c r="H21" s="57" t="e">
        <f t="shared" si="3"/>
        <v>#DIV/0!</v>
      </c>
    </row>
    <row r="22" spans="2:11" x14ac:dyDescent="0.25">
      <c r="B22" s="7" t="s">
        <v>31</v>
      </c>
      <c r="C22" s="58">
        <v>9814.8799999999992</v>
      </c>
      <c r="D22" s="58">
        <v>14100</v>
      </c>
      <c r="E22" s="58">
        <v>14100</v>
      </c>
      <c r="F22" s="57">
        <f>F23</f>
        <v>9956.32</v>
      </c>
      <c r="G22" s="57">
        <f t="shared" si="2"/>
        <v>101.44107722152486</v>
      </c>
      <c r="H22" s="57">
        <f t="shared" si="3"/>
        <v>70.612198581560278</v>
      </c>
    </row>
    <row r="23" spans="2:11" x14ac:dyDescent="0.25">
      <c r="B23" s="23" t="s">
        <v>32</v>
      </c>
      <c r="C23" s="58">
        <v>9814.8799999999992</v>
      </c>
      <c r="D23" s="58">
        <v>14100</v>
      </c>
      <c r="E23" s="59">
        <v>14100</v>
      </c>
      <c r="F23" s="57">
        <v>9956.32</v>
      </c>
      <c r="G23" s="57">
        <f t="shared" si="2"/>
        <v>101.44107722152486</v>
      </c>
      <c r="H23" s="57">
        <f t="shared" si="3"/>
        <v>70.612198581560278</v>
      </c>
    </row>
    <row r="24" spans="2:11" x14ac:dyDescent="0.25">
      <c r="B24" s="23"/>
      <c r="C24" s="58"/>
      <c r="D24" s="58"/>
      <c r="E24" s="59"/>
      <c r="F24" s="57"/>
      <c r="G24" s="57"/>
      <c r="H24" s="57"/>
    </row>
    <row r="25" spans="2:11" x14ac:dyDescent="0.25">
      <c r="B25" s="7" t="s">
        <v>130</v>
      </c>
      <c r="C25" s="58">
        <v>1099411.68</v>
      </c>
      <c r="D25" s="58">
        <v>0</v>
      </c>
      <c r="E25" s="59">
        <v>0</v>
      </c>
      <c r="F25" s="57">
        <v>0</v>
      </c>
      <c r="G25" s="57">
        <f t="shared" si="2"/>
        <v>0</v>
      </c>
      <c r="H25" s="57" t="e">
        <f t="shared" si="3"/>
        <v>#DIV/0!</v>
      </c>
    </row>
    <row r="26" spans="2:11" x14ac:dyDescent="0.25">
      <c r="B26" s="23" t="s">
        <v>132</v>
      </c>
      <c r="C26" s="58">
        <v>1099411.68</v>
      </c>
      <c r="D26" s="58">
        <v>0</v>
      </c>
      <c r="E26" s="59">
        <v>0</v>
      </c>
      <c r="F26" s="57">
        <v>0</v>
      </c>
      <c r="G26" s="57">
        <f t="shared" si="2"/>
        <v>0</v>
      </c>
      <c r="H26" s="57" t="e">
        <f t="shared" si="3"/>
        <v>#DIV/0!</v>
      </c>
    </row>
    <row r="27" spans="2:11" x14ac:dyDescent="0.25">
      <c r="B27" s="11" t="s">
        <v>22</v>
      </c>
      <c r="C27" s="5"/>
      <c r="D27" s="5"/>
      <c r="E27" s="6"/>
      <c r="F27" s="32"/>
      <c r="G27" s="32"/>
      <c r="H27" s="32"/>
    </row>
    <row r="29" spans="2:11" ht="15" customHeight="1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2:11" x14ac:dyDescent="0.25"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2:11" x14ac:dyDescent="0.25">
      <c r="B31" s="34"/>
      <c r="C31" s="34"/>
      <c r="D31" s="34"/>
      <c r="E31" s="34"/>
      <c r="F31" s="34"/>
      <c r="G31" s="34"/>
      <c r="H31" s="34"/>
      <c r="I31" s="34"/>
      <c r="J31" s="34"/>
      <c r="K31" s="34"/>
    </row>
  </sheetData>
  <mergeCells count="1">
    <mergeCell ref="B2:H2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7"/>
  <sheetViews>
    <sheetView workbookViewId="0">
      <selection activeCell="F25" sqref="F25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82" t="s">
        <v>56</v>
      </c>
      <c r="C2" s="82"/>
      <c r="D2" s="82"/>
      <c r="E2" s="82"/>
      <c r="F2" s="82"/>
      <c r="G2" s="82"/>
      <c r="H2" s="82"/>
    </row>
    <row r="3" spans="2:8" ht="18" x14ac:dyDescent="0.25">
      <c r="B3" s="55"/>
      <c r="C3" s="55"/>
      <c r="D3" s="55"/>
      <c r="E3" s="55"/>
      <c r="F3" s="56"/>
      <c r="G3" s="56"/>
      <c r="H3" s="56"/>
    </row>
    <row r="4" spans="2:8" ht="25.5" x14ac:dyDescent="0.25">
      <c r="B4" s="39" t="s">
        <v>8</v>
      </c>
      <c r="C4" s="39" t="s">
        <v>134</v>
      </c>
      <c r="D4" s="39" t="s">
        <v>152</v>
      </c>
      <c r="E4" s="39" t="s">
        <v>153</v>
      </c>
      <c r="F4" s="39" t="s">
        <v>157</v>
      </c>
      <c r="G4" s="39" t="s">
        <v>35</v>
      </c>
      <c r="H4" s="39" t="s">
        <v>69</v>
      </c>
    </row>
    <row r="5" spans="2:8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52</v>
      </c>
      <c r="H5" s="42" t="s">
        <v>53</v>
      </c>
    </row>
    <row r="6" spans="2:8" ht="15.75" customHeight="1" x14ac:dyDescent="0.25">
      <c r="B6" s="7" t="s">
        <v>67</v>
      </c>
      <c r="C6" s="58">
        <v>1978431.85</v>
      </c>
      <c r="D6" s="58">
        <v>1287874</v>
      </c>
      <c r="E6" s="58">
        <v>1256174</v>
      </c>
      <c r="F6" s="57">
        <f>F7</f>
        <v>958658.95</v>
      </c>
      <c r="G6" s="57">
        <f>F6/C6*100</f>
        <v>48.455495194337871</v>
      </c>
      <c r="H6" s="57">
        <f>F6/E6*100</f>
        <v>76.315777113680099</v>
      </c>
    </row>
    <row r="7" spans="2:8" ht="15.75" customHeight="1" x14ac:dyDescent="0.25">
      <c r="B7" s="7" t="s">
        <v>9</v>
      </c>
      <c r="C7" s="58">
        <v>1978431.85</v>
      </c>
      <c r="D7" s="58">
        <v>1287874</v>
      </c>
      <c r="E7" s="58">
        <v>1256174</v>
      </c>
      <c r="F7" s="57">
        <f>F9</f>
        <v>958658.95</v>
      </c>
      <c r="G7" s="57">
        <f t="shared" ref="G7:G9" si="0">F7/C7*100</f>
        <v>48.455495194337871</v>
      </c>
      <c r="H7" s="57">
        <f t="shared" ref="H7:H9" si="1">F7/E7*100</f>
        <v>76.315777113680099</v>
      </c>
    </row>
    <row r="8" spans="2:8" ht="25.5" x14ac:dyDescent="0.25">
      <c r="B8" s="13" t="s">
        <v>10</v>
      </c>
      <c r="C8" s="5"/>
      <c r="D8" s="5"/>
      <c r="E8" s="5"/>
      <c r="F8" s="32"/>
      <c r="G8" s="57"/>
      <c r="H8" s="57"/>
    </row>
    <row r="9" spans="2:8" x14ac:dyDescent="0.25">
      <c r="B9" s="20" t="s">
        <v>11</v>
      </c>
      <c r="C9" s="58">
        <v>1978431.85</v>
      </c>
      <c r="D9" s="58">
        <v>1287874</v>
      </c>
      <c r="E9" s="59">
        <v>1256174</v>
      </c>
      <c r="F9" s="57">
        <v>958658.95</v>
      </c>
      <c r="G9" s="57">
        <f t="shared" si="0"/>
        <v>48.455495194337871</v>
      </c>
      <c r="H9" s="57">
        <f t="shared" si="1"/>
        <v>76.315777113680099</v>
      </c>
    </row>
    <row r="10" spans="2:8" x14ac:dyDescent="0.25">
      <c r="B10" s="12" t="s">
        <v>22</v>
      </c>
      <c r="C10" s="5"/>
      <c r="D10" s="5"/>
      <c r="E10" s="5"/>
      <c r="F10" s="32"/>
      <c r="G10" s="32"/>
      <c r="H10" s="32"/>
    </row>
    <row r="11" spans="2:8" x14ac:dyDescent="0.25">
      <c r="B11" s="7" t="s">
        <v>12</v>
      </c>
      <c r="C11" s="5"/>
      <c r="D11" s="5"/>
      <c r="E11" s="6"/>
      <c r="F11" s="32"/>
      <c r="G11" s="32"/>
      <c r="H11" s="32"/>
    </row>
    <row r="12" spans="2:8" ht="25.5" x14ac:dyDescent="0.25">
      <c r="B12" s="23" t="s">
        <v>13</v>
      </c>
      <c r="C12" s="5"/>
      <c r="D12" s="5"/>
      <c r="E12" s="6"/>
      <c r="F12" s="32"/>
      <c r="G12" s="32"/>
      <c r="H12" s="32"/>
    </row>
    <row r="13" spans="2:8" x14ac:dyDescent="0.25">
      <c r="B13" s="11" t="s">
        <v>22</v>
      </c>
      <c r="C13" s="5"/>
      <c r="D13" s="5"/>
      <c r="E13" s="6"/>
      <c r="F13" s="32"/>
      <c r="G13" s="32"/>
      <c r="H13" s="32"/>
    </row>
    <row r="15" spans="2:8" x14ac:dyDescent="0.25">
      <c r="B15" s="34"/>
      <c r="C15" s="34"/>
      <c r="D15" s="34"/>
      <c r="E15" s="34"/>
      <c r="F15" s="34"/>
      <c r="G15" s="34"/>
      <c r="H15" s="34"/>
    </row>
    <row r="16" spans="2:8" x14ac:dyDescent="0.25">
      <c r="B16" s="34"/>
      <c r="C16" s="34"/>
      <c r="D16" s="34"/>
      <c r="E16" s="34"/>
      <c r="F16" s="34"/>
      <c r="G16" s="34"/>
      <c r="H16" s="34"/>
    </row>
    <row r="17" spans="2:8" x14ac:dyDescent="0.25">
      <c r="B17" s="34"/>
      <c r="C17" s="34"/>
      <c r="D17" s="34"/>
      <c r="E17" s="34"/>
      <c r="F17" s="34"/>
      <c r="G17" s="34"/>
      <c r="H17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J10" sqref="J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82" t="s">
        <v>17</v>
      </c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2:12" ht="18" x14ac:dyDescent="0.25">
      <c r="B3" s="55"/>
      <c r="C3" s="55"/>
      <c r="D3" s="55"/>
      <c r="E3" s="55"/>
      <c r="F3" s="55"/>
      <c r="G3" s="55"/>
      <c r="H3" s="55"/>
      <c r="I3" s="55"/>
      <c r="J3" s="56"/>
      <c r="K3" s="56"/>
      <c r="L3" s="56"/>
    </row>
    <row r="4" spans="2:12" ht="18" customHeight="1" x14ac:dyDescent="0.25">
      <c r="B4" s="82" t="s">
        <v>72</v>
      </c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2:12" ht="15.75" customHeight="1" x14ac:dyDescent="0.25">
      <c r="B5" s="82" t="s">
        <v>57</v>
      </c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2:12" ht="18" x14ac:dyDescent="0.25">
      <c r="B6" s="55"/>
      <c r="C6" s="55"/>
      <c r="D6" s="55"/>
      <c r="E6" s="55"/>
      <c r="F6" s="55"/>
      <c r="G6" s="55"/>
      <c r="H6" s="55"/>
      <c r="I6" s="55"/>
      <c r="J6" s="56"/>
      <c r="K6" s="56"/>
      <c r="L6" s="56"/>
    </row>
    <row r="7" spans="2:12" ht="25.5" customHeight="1" x14ac:dyDescent="0.25">
      <c r="B7" s="111" t="s">
        <v>8</v>
      </c>
      <c r="C7" s="112"/>
      <c r="D7" s="112"/>
      <c r="E7" s="112"/>
      <c r="F7" s="113"/>
      <c r="G7" s="43" t="s">
        <v>86</v>
      </c>
      <c r="H7" s="43" t="s">
        <v>80</v>
      </c>
      <c r="I7" s="43" t="s">
        <v>82</v>
      </c>
      <c r="J7" s="43" t="s">
        <v>83</v>
      </c>
      <c r="K7" s="43" t="s">
        <v>35</v>
      </c>
      <c r="L7" s="43" t="s">
        <v>69</v>
      </c>
    </row>
    <row r="8" spans="2:12" x14ac:dyDescent="0.25">
      <c r="B8" s="111">
        <v>1</v>
      </c>
      <c r="C8" s="112"/>
      <c r="D8" s="112"/>
      <c r="E8" s="112"/>
      <c r="F8" s="113"/>
      <c r="G8" s="44">
        <v>2</v>
      </c>
      <c r="H8" s="44">
        <v>3</v>
      </c>
      <c r="I8" s="44">
        <v>4</v>
      </c>
      <c r="J8" s="44">
        <v>5</v>
      </c>
      <c r="K8" s="44" t="s">
        <v>52</v>
      </c>
      <c r="L8" s="44" t="s">
        <v>53</v>
      </c>
    </row>
    <row r="9" spans="2:12" ht="25.5" x14ac:dyDescent="0.25">
      <c r="B9" s="7">
        <v>8</v>
      </c>
      <c r="C9" s="7"/>
      <c r="D9" s="7"/>
      <c r="E9" s="7"/>
      <c r="F9" s="7" t="s">
        <v>14</v>
      </c>
      <c r="G9" s="5"/>
      <c r="H9" s="5"/>
      <c r="I9" s="5"/>
      <c r="J9" s="32"/>
      <c r="K9" s="32"/>
      <c r="L9" s="32"/>
    </row>
    <row r="10" spans="2:12" x14ac:dyDescent="0.25">
      <c r="B10" s="7"/>
      <c r="C10" s="11">
        <v>84</v>
      </c>
      <c r="D10" s="11"/>
      <c r="E10" s="11"/>
      <c r="F10" s="11" t="s">
        <v>19</v>
      </c>
      <c r="G10" s="5"/>
      <c r="H10" s="5"/>
      <c r="I10" s="5"/>
      <c r="J10" s="32"/>
      <c r="K10" s="32"/>
      <c r="L10" s="32"/>
    </row>
    <row r="11" spans="2:12" ht="51" x14ac:dyDescent="0.25">
      <c r="B11" s="8"/>
      <c r="C11" s="8"/>
      <c r="D11" s="8">
        <v>841</v>
      </c>
      <c r="E11" s="8"/>
      <c r="F11" s="24" t="s">
        <v>58</v>
      </c>
      <c r="G11" s="5"/>
      <c r="H11" s="5"/>
      <c r="I11" s="5"/>
      <c r="J11" s="32"/>
      <c r="K11" s="32"/>
      <c r="L11" s="32"/>
    </row>
    <row r="12" spans="2:12" ht="25.5" x14ac:dyDescent="0.25">
      <c r="B12" s="8"/>
      <c r="C12" s="8"/>
      <c r="D12" s="8"/>
      <c r="E12" s="8">
        <v>8413</v>
      </c>
      <c r="F12" s="24" t="s">
        <v>59</v>
      </c>
      <c r="G12" s="5"/>
      <c r="H12" s="5"/>
      <c r="I12" s="5"/>
      <c r="J12" s="32"/>
      <c r="K12" s="32"/>
      <c r="L12" s="32"/>
    </row>
    <row r="13" spans="2:12" x14ac:dyDescent="0.25">
      <c r="B13" s="8"/>
      <c r="C13" s="8"/>
      <c r="D13" s="8"/>
      <c r="E13" s="9" t="s">
        <v>28</v>
      </c>
      <c r="F13" s="13"/>
      <c r="G13" s="5"/>
      <c r="H13" s="5"/>
      <c r="I13" s="5"/>
      <c r="J13" s="32"/>
      <c r="K13" s="32"/>
      <c r="L13" s="32"/>
    </row>
    <row r="14" spans="2:12" ht="25.5" x14ac:dyDescent="0.25">
      <c r="B14" s="10">
        <v>5</v>
      </c>
      <c r="C14" s="10"/>
      <c r="D14" s="10"/>
      <c r="E14" s="10"/>
      <c r="F14" s="14" t="s">
        <v>15</v>
      </c>
      <c r="G14" s="5"/>
      <c r="H14" s="5"/>
      <c r="I14" s="5"/>
      <c r="J14" s="32"/>
      <c r="K14" s="32"/>
      <c r="L14" s="32"/>
    </row>
    <row r="15" spans="2:12" ht="25.5" x14ac:dyDescent="0.25">
      <c r="B15" s="11"/>
      <c r="C15" s="11">
        <v>54</v>
      </c>
      <c r="D15" s="11"/>
      <c r="E15" s="11"/>
      <c r="F15" s="15" t="s">
        <v>20</v>
      </c>
      <c r="G15" s="5"/>
      <c r="H15" s="5"/>
      <c r="I15" s="6"/>
      <c r="J15" s="32"/>
      <c r="K15" s="32"/>
      <c r="L15" s="32"/>
    </row>
    <row r="16" spans="2:12" ht="63.75" x14ac:dyDescent="0.25">
      <c r="B16" s="11"/>
      <c r="C16" s="11"/>
      <c r="D16" s="11">
        <v>541</v>
      </c>
      <c r="E16" s="24"/>
      <c r="F16" s="24" t="s">
        <v>60</v>
      </c>
      <c r="G16" s="5"/>
      <c r="H16" s="5"/>
      <c r="I16" s="6"/>
      <c r="J16" s="32"/>
      <c r="K16" s="32"/>
      <c r="L16" s="32"/>
    </row>
    <row r="17" spans="2:12" ht="38.25" x14ac:dyDescent="0.25">
      <c r="B17" s="11"/>
      <c r="C17" s="11"/>
      <c r="D17" s="11"/>
      <c r="E17" s="24">
        <v>5413</v>
      </c>
      <c r="F17" s="24" t="s">
        <v>61</v>
      </c>
      <c r="G17" s="5"/>
      <c r="H17" s="5"/>
      <c r="I17" s="6"/>
      <c r="J17" s="32"/>
      <c r="K17" s="32"/>
      <c r="L17" s="32"/>
    </row>
    <row r="18" spans="2:12" x14ac:dyDescent="0.25">
      <c r="B18" s="12"/>
      <c r="C18" s="10"/>
      <c r="D18" s="10"/>
      <c r="E18" s="10"/>
      <c r="F18" s="14" t="s">
        <v>28</v>
      </c>
      <c r="G18" s="5"/>
      <c r="H18" s="5"/>
      <c r="I18" s="5"/>
      <c r="J18" s="32"/>
      <c r="K18" s="32"/>
      <c r="L18" s="32"/>
    </row>
    <row r="20" spans="2:12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</row>
    <row r="21" spans="2:12" x14ac:dyDescent="0.2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</row>
    <row r="22" spans="2:12" x14ac:dyDescent="0.25"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L12" sqref="L12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82" t="s">
        <v>62</v>
      </c>
      <c r="C2" s="82"/>
      <c r="D2" s="82"/>
      <c r="E2" s="82"/>
      <c r="F2" s="82"/>
      <c r="G2" s="82"/>
      <c r="H2" s="82"/>
    </row>
    <row r="3" spans="2:8" ht="18" x14ac:dyDescent="0.25">
      <c r="B3" s="55"/>
      <c r="C3" s="55"/>
      <c r="D3" s="55"/>
      <c r="E3" s="55"/>
      <c r="F3" s="56"/>
      <c r="G3" s="56"/>
      <c r="H3" s="56"/>
    </row>
    <row r="4" spans="2:8" ht="25.5" x14ac:dyDescent="0.25">
      <c r="B4" s="39" t="s">
        <v>8</v>
      </c>
      <c r="C4" s="39" t="s">
        <v>86</v>
      </c>
      <c r="D4" s="39" t="s">
        <v>80</v>
      </c>
      <c r="E4" s="39" t="s">
        <v>82</v>
      </c>
      <c r="F4" s="39" t="s">
        <v>83</v>
      </c>
      <c r="G4" s="39" t="s">
        <v>35</v>
      </c>
      <c r="H4" s="39" t="s">
        <v>69</v>
      </c>
    </row>
    <row r="5" spans="2:8" x14ac:dyDescent="0.25">
      <c r="B5" s="39">
        <v>1</v>
      </c>
      <c r="C5" s="39">
        <v>2</v>
      </c>
      <c r="D5" s="39">
        <v>3</v>
      </c>
      <c r="E5" s="39">
        <v>4</v>
      </c>
      <c r="F5" s="39">
        <v>5</v>
      </c>
      <c r="G5" s="39" t="s">
        <v>52</v>
      </c>
      <c r="H5" s="39" t="s">
        <v>53</v>
      </c>
    </row>
    <row r="6" spans="2:8" x14ac:dyDescent="0.25">
      <c r="B6" s="7" t="s">
        <v>64</v>
      </c>
      <c r="C6" s="5"/>
      <c r="D6" s="5"/>
      <c r="E6" s="6"/>
      <c r="F6" s="32"/>
      <c r="G6" s="32"/>
      <c r="H6" s="32"/>
    </row>
    <row r="7" spans="2:8" x14ac:dyDescent="0.25">
      <c r="B7" s="7" t="s">
        <v>25</v>
      </c>
      <c r="C7" s="5"/>
      <c r="D7" s="5"/>
      <c r="E7" s="5"/>
      <c r="F7" s="32"/>
      <c r="G7" s="32"/>
      <c r="H7" s="32"/>
    </row>
    <row r="8" spans="2:8" x14ac:dyDescent="0.25">
      <c r="B8" s="21" t="s">
        <v>26</v>
      </c>
      <c r="C8" s="5"/>
      <c r="D8" s="5"/>
      <c r="E8" s="5"/>
      <c r="F8" s="32"/>
      <c r="G8" s="32"/>
      <c r="H8" s="32"/>
    </row>
    <row r="9" spans="2:8" x14ac:dyDescent="0.25">
      <c r="B9" s="22" t="s">
        <v>27</v>
      </c>
      <c r="C9" s="5"/>
      <c r="D9" s="5"/>
      <c r="E9" s="5"/>
      <c r="F9" s="32"/>
      <c r="G9" s="32"/>
      <c r="H9" s="32"/>
    </row>
    <row r="10" spans="2:8" x14ac:dyDescent="0.25">
      <c r="B10" s="22" t="s">
        <v>28</v>
      </c>
      <c r="C10" s="5"/>
      <c r="D10" s="5"/>
      <c r="E10" s="5"/>
      <c r="F10" s="32"/>
      <c r="G10" s="32"/>
      <c r="H10" s="32"/>
    </row>
    <row r="11" spans="2:8" x14ac:dyDescent="0.25">
      <c r="B11" s="7" t="s">
        <v>29</v>
      </c>
      <c r="C11" s="5"/>
      <c r="D11" s="5"/>
      <c r="E11" s="6"/>
      <c r="F11" s="32"/>
      <c r="G11" s="32"/>
      <c r="H11" s="32"/>
    </row>
    <row r="12" spans="2:8" x14ac:dyDescent="0.25">
      <c r="B12" s="23" t="s">
        <v>30</v>
      </c>
      <c r="C12" s="5"/>
      <c r="D12" s="5"/>
      <c r="E12" s="6"/>
      <c r="F12" s="32"/>
      <c r="G12" s="32"/>
      <c r="H12" s="32"/>
    </row>
    <row r="13" spans="2:8" x14ac:dyDescent="0.25">
      <c r="B13" s="7" t="s">
        <v>31</v>
      </c>
      <c r="C13" s="5"/>
      <c r="D13" s="5"/>
      <c r="E13" s="6"/>
      <c r="F13" s="32"/>
      <c r="G13" s="32"/>
      <c r="H13" s="32"/>
    </row>
    <row r="14" spans="2:8" x14ac:dyDescent="0.25">
      <c r="B14" s="23" t="s">
        <v>32</v>
      </c>
      <c r="C14" s="5"/>
      <c r="D14" s="5"/>
      <c r="E14" s="6"/>
      <c r="F14" s="32"/>
      <c r="G14" s="32"/>
      <c r="H14" s="32"/>
    </row>
    <row r="15" spans="2:8" x14ac:dyDescent="0.25">
      <c r="B15" s="11" t="s">
        <v>22</v>
      </c>
      <c r="C15" s="5"/>
      <c r="D15" s="5"/>
      <c r="E15" s="6"/>
      <c r="F15" s="32"/>
      <c r="G15" s="32"/>
      <c r="H15" s="32"/>
    </row>
    <row r="16" spans="2:8" x14ac:dyDescent="0.25">
      <c r="B16" s="23"/>
      <c r="C16" s="5"/>
      <c r="D16" s="5"/>
      <c r="E16" s="6"/>
      <c r="F16" s="32"/>
      <c r="G16" s="32"/>
      <c r="H16" s="32"/>
    </row>
    <row r="17" spans="2:8" ht="15.75" customHeight="1" x14ac:dyDescent="0.25">
      <c r="B17" s="7" t="s">
        <v>65</v>
      </c>
      <c r="C17" s="5"/>
      <c r="D17" s="5"/>
      <c r="E17" s="6"/>
      <c r="F17" s="32"/>
      <c r="G17" s="32"/>
      <c r="H17" s="32"/>
    </row>
    <row r="18" spans="2:8" ht="15.75" customHeight="1" x14ac:dyDescent="0.25">
      <c r="B18" s="7" t="s">
        <v>25</v>
      </c>
      <c r="C18" s="5"/>
      <c r="D18" s="5"/>
      <c r="E18" s="5"/>
      <c r="F18" s="32"/>
      <c r="G18" s="32"/>
      <c r="H18" s="32"/>
    </row>
    <row r="19" spans="2:8" x14ac:dyDescent="0.25">
      <c r="B19" s="21" t="s">
        <v>26</v>
      </c>
      <c r="C19" s="5"/>
      <c r="D19" s="5"/>
      <c r="E19" s="5"/>
      <c r="F19" s="32"/>
      <c r="G19" s="32"/>
      <c r="H19" s="32"/>
    </row>
    <row r="20" spans="2:8" x14ac:dyDescent="0.25">
      <c r="B20" s="22" t="s">
        <v>27</v>
      </c>
      <c r="C20" s="5"/>
      <c r="D20" s="5"/>
      <c r="E20" s="5"/>
      <c r="F20" s="32"/>
      <c r="G20" s="32"/>
      <c r="H20" s="32"/>
    </row>
    <row r="21" spans="2:8" x14ac:dyDescent="0.25">
      <c r="B21" s="22" t="s">
        <v>28</v>
      </c>
      <c r="C21" s="5"/>
      <c r="D21" s="5"/>
      <c r="E21" s="5"/>
      <c r="F21" s="32"/>
      <c r="G21" s="32"/>
      <c r="H21" s="32"/>
    </row>
    <row r="22" spans="2:8" x14ac:dyDescent="0.25">
      <c r="B22" s="7" t="s">
        <v>29</v>
      </c>
      <c r="C22" s="5"/>
      <c r="D22" s="5"/>
      <c r="E22" s="6"/>
      <c r="F22" s="32"/>
      <c r="G22" s="32"/>
      <c r="H22" s="32"/>
    </row>
    <row r="23" spans="2:8" x14ac:dyDescent="0.25">
      <c r="B23" s="23" t="s">
        <v>30</v>
      </c>
      <c r="C23" s="5"/>
      <c r="D23" s="5"/>
      <c r="E23" s="6"/>
      <c r="F23" s="32"/>
      <c r="G23" s="32"/>
      <c r="H23" s="32"/>
    </row>
    <row r="24" spans="2:8" x14ac:dyDescent="0.25">
      <c r="B24" s="7" t="s">
        <v>31</v>
      </c>
      <c r="C24" s="5"/>
      <c r="D24" s="5"/>
      <c r="E24" s="6"/>
      <c r="F24" s="32"/>
      <c r="G24" s="32"/>
      <c r="H24" s="32"/>
    </row>
    <row r="25" spans="2:8" x14ac:dyDescent="0.25">
      <c r="B25" s="23" t="s">
        <v>32</v>
      </c>
      <c r="C25" s="5"/>
      <c r="D25" s="5"/>
      <c r="E25" s="6"/>
      <c r="F25" s="32"/>
      <c r="G25" s="32"/>
      <c r="H25" s="32"/>
    </row>
    <row r="26" spans="2:8" x14ac:dyDescent="0.25">
      <c r="B26" s="11" t="s">
        <v>22</v>
      </c>
      <c r="C26" s="5"/>
      <c r="D26" s="5"/>
      <c r="E26" s="6"/>
      <c r="F26" s="32"/>
      <c r="G26" s="32"/>
      <c r="H26" s="32"/>
    </row>
    <row r="28" spans="2:8" x14ac:dyDescent="0.25">
      <c r="B28" s="47"/>
      <c r="C28" s="47"/>
      <c r="D28" s="47"/>
      <c r="E28" s="47"/>
      <c r="F28" s="47"/>
      <c r="G28" s="47"/>
      <c r="H28" s="47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J73"/>
  <sheetViews>
    <sheetView topLeftCell="A42" workbookViewId="0">
      <selection activeCell="N61" sqref="N61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5.42578125" customWidth="1"/>
    <col min="5" max="5" width="43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82" t="s">
        <v>16</v>
      </c>
      <c r="C2" s="82"/>
      <c r="D2" s="82"/>
      <c r="E2" s="82"/>
      <c r="F2" s="82"/>
      <c r="G2" s="82"/>
      <c r="H2" s="82"/>
      <c r="I2" s="82"/>
      <c r="J2" s="25"/>
    </row>
    <row r="3" spans="2:10" ht="18" x14ac:dyDescent="0.25">
      <c r="B3" s="55"/>
      <c r="C3" s="55"/>
      <c r="D3" s="55"/>
      <c r="E3" s="55"/>
      <c r="F3" s="55"/>
      <c r="G3" s="55"/>
      <c r="H3" s="55"/>
      <c r="I3" s="56"/>
      <c r="J3" s="4"/>
    </row>
    <row r="4" spans="2:10" ht="15.75" x14ac:dyDescent="0.25">
      <c r="B4" s="119" t="s">
        <v>74</v>
      </c>
      <c r="C4" s="119"/>
      <c r="D4" s="119"/>
      <c r="E4" s="119"/>
      <c r="F4" s="119"/>
      <c r="G4" s="119"/>
      <c r="H4" s="119"/>
      <c r="I4" s="119"/>
    </row>
    <row r="5" spans="2:10" ht="18" x14ac:dyDescent="0.25">
      <c r="B5" s="55"/>
      <c r="C5" s="55"/>
      <c r="D5" s="55"/>
      <c r="E5" s="55"/>
      <c r="F5" s="55"/>
      <c r="G5" s="55"/>
      <c r="H5" s="55"/>
      <c r="I5" s="56"/>
    </row>
    <row r="6" spans="2:10" ht="25.5" x14ac:dyDescent="0.25">
      <c r="B6" s="111" t="s">
        <v>8</v>
      </c>
      <c r="C6" s="112"/>
      <c r="D6" s="112"/>
      <c r="E6" s="113"/>
      <c r="F6" s="39" t="s">
        <v>152</v>
      </c>
      <c r="G6" s="39" t="s">
        <v>153</v>
      </c>
      <c r="H6" s="39" t="s">
        <v>157</v>
      </c>
      <c r="I6" s="39" t="s">
        <v>69</v>
      </c>
    </row>
    <row r="7" spans="2:10" s="45" customFormat="1" ht="11.25" x14ac:dyDescent="0.2">
      <c r="B7" s="108">
        <v>1</v>
      </c>
      <c r="C7" s="109"/>
      <c r="D7" s="109"/>
      <c r="E7" s="110"/>
      <c r="F7" s="42">
        <v>2</v>
      </c>
      <c r="G7" s="42">
        <v>3</v>
      </c>
      <c r="H7" s="42">
        <v>4</v>
      </c>
      <c r="I7" s="42" t="s">
        <v>63</v>
      </c>
    </row>
    <row r="8" spans="2:10" ht="30" customHeight="1" x14ac:dyDescent="0.25">
      <c r="B8" s="120">
        <v>10995</v>
      </c>
      <c r="C8" s="121"/>
      <c r="D8" s="122"/>
      <c r="E8" s="77" t="s">
        <v>145</v>
      </c>
      <c r="F8" s="74">
        <f>F9+F56</f>
        <v>1287874</v>
      </c>
      <c r="G8" s="58">
        <f>G9+G56</f>
        <v>1256174</v>
      </c>
      <c r="H8" s="58">
        <v>958658.95</v>
      </c>
      <c r="I8" s="58">
        <f>H8/G8*100</f>
        <v>76.315777113680099</v>
      </c>
    </row>
    <row r="9" spans="2:10" ht="30" customHeight="1" x14ac:dyDescent="0.25">
      <c r="B9" s="120" t="s">
        <v>146</v>
      </c>
      <c r="C9" s="121"/>
      <c r="D9" s="122"/>
      <c r="E9" s="77" t="s">
        <v>147</v>
      </c>
      <c r="F9" s="81">
        <f>F10+F49</f>
        <v>1127031</v>
      </c>
      <c r="G9" s="58">
        <f>G10+G49</f>
        <v>1095331</v>
      </c>
      <c r="H9" s="58">
        <v>814454.81</v>
      </c>
      <c r="I9" s="58">
        <f>H9/G9*100</f>
        <v>74.356957851097079</v>
      </c>
    </row>
    <row r="10" spans="2:10" ht="30" customHeight="1" x14ac:dyDescent="0.25">
      <c r="B10" s="115">
        <v>11</v>
      </c>
      <c r="C10" s="116"/>
      <c r="D10" s="117"/>
      <c r="E10" s="46" t="s">
        <v>148</v>
      </c>
      <c r="F10" s="74">
        <f>F11+F15+F37+F42+F44</f>
        <v>1112931</v>
      </c>
      <c r="G10" s="58">
        <f>G11+G15+G37+G42+G44</f>
        <v>1081231</v>
      </c>
      <c r="H10" s="58">
        <v>778597.45</v>
      </c>
      <c r="I10" s="58">
        <f t="shared" ref="I10:I55" si="0">H10/G10*100</f>
        <v>72.010278099684527</v>
      </c>
    </row>
    <row r="11" spans="2:10" ht="30" customHeight="1" x14ac:dyDescent="0.25">
      <c r="B11" s="115">
        <v>31</v>
      </c>
      <c r="C11" s="116"/>
      <c r="D11" s="117"/>
      <c r="E11" s="48" t="s">
        <v>5</v>
      </c>
      <c r="F11" s="74">
        <f>F12+F13+F14</f>
        <v>550428</v>
      </c>
      <c r="G11" s="58">
        <f>G12+G13+G14</f>
        <v>543428</v>
      </c>
      <c r="H11" s="58">
        <v>538303.6</v>
      </c>
      <c r="I11" s="58">
        <f t="shared" si="0"/>
        <v>99.057023193504932</v>
      </c>
    </row>
    <row r="12" spans="2:10" ht="30" customHeight="1" x14ac:dyDescent="0.25">
      <c r="B12" s="118">
        <v>3111</v>
      </c>
      <c r="C12" s="118"/>
      <c r="D12" s="118"/>
      <c r="E12" s="48" t="s">
        <v>49</v>
      </c>
      <c r="F12" s="74">
        <v>460680</v>
      </c>
      <c r="G12" s="58">
        <v>453680</v>
      </c>
      <c r="H12" s="58">
        <v>449680.2</v>
      </c>
      <c r="I12" s="58">
        <f t="shared" si="0"/>
        <v>99.118365367660019</v>
      </c>
    </row>
    <row r="13" spans="2:10" ht="30" customHeight="1" x14ac:dyDescent="0.25">
      <c r="B13" s="115">
        <v>3121</v>
      </c>
      <c r="C13" s="116"/>
      <c r="D13" s="117"/>
      <c r="E13" s="48" t="s">
        <v>89</v>
      </c>
      <c r="F13" s="74">
        <v>15684</v>
      </c>
      <c r="G13" s="58">
        <v>15684</v>
      </c>
      <c r="H13" s="58">
        <v>15809.8</v>
      </c>
      <c r="I13" s="58">
        <f t="shared" si="0"/>
        <v>100.80209130323897</v>
      </c>
    </row>
    <row r="14" spans="2:10" ht="30" customHeight="1" x14ac:dyDescent="0.25">
      <c r="B14" s="115">
        <v>3132</v>
      </c>
      <c r="C14" s="116"/>
      <c r="D14" s="117"/>
      <c r="E14" s="46" t="s">
        <v>91</v>
      </c>
      <c r="F14" s="74">
        <v>74064</v>
      </c>
      <c r="G14" s="58">
        <v>74064</v>
      </c>
      <c r="H14" s="58">
        <v>72813.600000000006</v>
      </c>
      <c r="I14" s="58">
        <f t="shared" si="0"/>
        <v>98.311730395333768</v>
      </c>
    </row>
    <row r="15" spans="2:10" ht="30" customHeight="1" x14ac:dyDescent="0.25">
      <c r="B15" s="115">
        <v>32</v>
      </c>
      <c r="C15" s="116"/>
      <c r="D15" s="117"/>
      <c r="E15" s="46" t="s">
        <v>18</v>
      </c>
      <c r="F15" s="74">
        <f>F16+F17+F18+F19+F20+F21+F22+F23+F24+F25+F26+F27+F28+F29+F30+F31+F32+F33+F34+F35+F36</f>
        <v>494833</v>
      </c>
      <c r="G15" s="58">
        <v>470133</v>
      </c>
      <c r="H15" s="58">
        <v>234583.64</v>
      </c>
      <c r="I15" s="58">
        <f t="shared" si="0"/>
        <v>49.897292893713058</v>
      </c>
    </row>
    <row r="16" spans="2:10" ht="30" customHeight="1" x14ac:dyDescent="0.25">
      <c r="B16" s="118">
        <v>3211</v>
      </c>
      <c r="C16" s="118"/>
      <c r="D16" s="118"/>
      <c r="E16" s="48" t="s">
        <v>51</v>
      </c>
      <c r="F16" s="74">
        <v>23000</v>
      </c>
      <c r="G16" s="58">
        <v>20000</v>
      </c>
      <c r="H16" s="58">
        <v>12141.36</v>
      </c>
      <c r="I16" s="58">
        <f t="shared" si="0"/>
        <v>60.706800000000008</v>
      </c>
    </row>
    <row r="17" spans="2:9" ht="30" customHeight="1" x14ac:dyDescent="0.25">
      <c r="B17" s="118">
        <v>3212</v>
      </c>
      <c r="C17" s="118"/>
      <c r="D17" s="118"/>
      <c r="E17" s="48" t="s">
        <v>92</v>
      </c>
      <c r="F17" s="74">
        <v>19000</v>
      </c>
      <c r="G17" s="58">
        <v>17000</v>
      </c>
      <c r="H17" s="58">
        <v>15744.18</v>
      </c>
      <c r="I17" s="58">
        <f t="shared" si="0"/>
        <v>92.61282352941177</v>
      </c>
    </row>
    <row r="18" spans="2:9" ht="30" customHeight="1" x14ac:dyDescent="0.25">
      <c r="B18" s="71">
        <v>3213</v>
      </c>
      <c r="C18" s="72"/>
      <c r="D18" s="46"/>
      <c r="E18" s="48" t="s">
        <v>93</v>
      </c>
      <c r="F18" s="74">
        <v>3261</v>
      </c>
      <c r="G18" s="58">
        <v>3261</v>
      </c>
      <c r="H18" s="58">
        <v>1110</v>
      </c>
      <c r="I18" s="58">
        <f t="shared" si="0"/>
        <v>34.038638454461825</v>
      </c>
    </row>
    <row r="19" spans="2:9" ht="30" customHeight="1" x14ac:dyDescent="0.25">
      <c r="B19" s="71">
        <v>3221</v>
      </c>
      <c r="C19" s="72"/>
      <c r="D19" s="46"/>
      <c r="E19" s="48" t="s">
        <v>95</v>
      </c>
      <c r="F19" s="74">
        <v>17000</v>
      </c>
      <c r="G19" s="58">
        <v>15000</v>
      </c>
      <c r="H19" s="58">
        <v>11085.7</v>
      </c>
      <c r="I19" s="58">
        <f t="shared" si="0"/>
        <v>73.904666666666671</v>
      </c>
    </row>
    <row r="20" spans="2:9" ht="30" customHeight="1" x14ac:dyDescent="0.25">
      <c r="B20" s="71">
        <v>3223</v>
      </c>
      <c r="C20" s="72"/>
      <c r="D20" s="46"/>
      <c r="E20" s="48" t="s">
        <v>96</v>
      </c>
      <c r="F20" s="74">
        <v>25000</v>
      </c>
      <c r="G20" s="58">
        <v>21000</v>
      </c>
      <c r="H20" s="58">
        <v>12269.18</v>
      </c>
      <c r="I20" s="58">
        <f t="shared" si="0"/>
        <v>58.424666666666667</v>
      </c>
    </row>
    <row r="21" spans="2:9" ht="30" customHeight="1" x14ac:dyDescent="0.25">
      <c r="B21" s="71">
        <v>3224</v>
      </c>
      <c r="C21" s="72"/>
      <c r="D21" s="46"/>
      <c r="E21" s="48" t="s">
        <v>97</v>
      </c>
      <c r="F21" s="74">
        <v>8654</v>
      </c>
      <c r="G21" s="58">
        <v>8654</v>
      </c>
      <c r="H21" s="58">
        <v>4590.25</v>
      </c>
      <c r="I21" s="58">
        <f t="shared" si="0"/>
        <v>53.04194592096141</v>
      </c>
    </row>
    <row r="22" spans="2:9" ht="30" customHeight="1" x14ac:dyDescent="0.25">
      <c r="B22" s="71">
        <v>3225</v>
      </c>
      <c r="C22" s="72"/>
      <c r="D22" s="46"/>
      <c r="E22" s="48" t="s">
        <v>98</v>
      </c>
      <c r="F22" s="74">
        <v>2500</v>
      </c>
      <c r="G22" s="58">
        <v>2500</v>
      </c>
      <c r="H22" s="58">
        <v>5476.25</v>
      </c>
      <c r="I22" s="58">
        <f t="shared" si="0"/>
        <v>219.05</v>
      </c>
    </row>
    <row r="23" spans="2:9" ht="30" customHeight="1" x14ac:dyDescent="0.25">
      <c r="B23" s="71">
        <v>3231</v>
      </c>
      <c r="C23" s="72"/>
      <c r="D23" s="46"/>
      <c r="E23" s="48" t="s">
        <v>100</v>
      </c>
      <c r="F23" s="74">
        <v>11281</v>
      </c>
      <c r="G23" s="58">
        <v>11281</v>
      </c>
      <c r="H23" s="58">
        <v>11422.25</v>
      </c>
      <c r="I23" s="58">
        <f t="shared" si="0"/>
        <v>101.25210530981296</v>
      </c>
    </row>
    <row r="24" spans="2:9" ht="30" customHeight="1" x14ac:dyDescent="0.25">
      <c r="B24" s="71">
        <v>3232</v>
      </c>
      <c r="C24" s="72"/>
      <c r="D24" s="46"/>
      <c r="E24" s="48" t="s">
        <v>101</v>
      </c>
      <c r="F24" s="74">
        <v>36300</v>
      </c>
      <c r="G24" s="58">
        <v>36300</v>
      </c>
      <c r="H24" s="58">
        <v>26606.55</v>
      </c>
      <c r="I24" s="58">
        <f t="shared" si="0"/>
        <v>73.296280991735543</v>
      </c>
    </row>
    <row r="25" spans="2:9" ht="30" customHeight="1" x14ac:dyDescent="0.25">
      <c r="B25" s="71">
        <v>3233</v>
      </c>
      <c r="C25" s="72"/>
      <c r="D25" s="46"/>
      <c r="E25" s="48" t="s">
        <v>102</v>
      </c>
      <c r="F25" s="74">
        <v>3991</v>
      </c>
      <c r="G25" s="58">
        <v>3991</v>
      </c>
      <c r="H25" s="58">
        <v>1217.44</v>
      </c>
      <c r="I25" s="58">
        <f t="shared" si="0"/>
        <v>30.504635429716863</v>
      </c>
    </row>
    <row r="26" spans="2:9" ht="30" customHeight="1" x14ac:dyDescent="0.25">
      <c r="B26" s="71">
        <v>3234</v>
      </c>
      <c r="C26" s="72"/>
      <c r="D26" s="46"/>
      <c r="E26" s="48" t="s">
        <v>103</v>
      </c>
      <c r="F26" s="74">
        <v>7309</v>
      </c>
      <c r="G26" s="58">
        <v>7309</v>
      </c>
      <c r="H26" s="58">
        <v>6366.36</v>
      </c>
      <c r="I26" s="58">
        <f t="shared" si="0"/>
        <v>87.103023669448618</v>
      </c>
    </row>
    <row r="27" spans="2:9" ht="30" customHeight="1" x14ac:dyDescent="0.25">
      <c r="B27" s="71">
        <v>3235</v>
      </c>
      <c r="C27" s="72"/>
      <c r="D27" s="46"/>
      <c r="E27" s="48" t="s">
        <v>104</v>
      </c>
      <c r="F27" s="74">
        <v>65500</v>
      </c>
      <c r="G27" s="58">
        <v>51800</v>
      </c>
      <c r="H27" s="58">
        <v>26353.03</v>
      </c>
      <c r="I27" s="58">
        <f t="shared" si="0"/>
        <v>50.874575289575283</v>
      </c>
    </row>
    <row r="28" spans="2:9" ht="30" customHeight="1" x14ac:dyDescent="0.25">
      <c r="B28" s="71">
        <v>3236</v>
      </c>
      <c r="C28" s="72"/>
      <c r="D28" s="46"/>
      <c r="E28" s="48" t="s">
        <v>105</v>
      </c>
      <c r="F28" s="74">
        <v>1300</v>
      </c>
      <c r="G28" s="58">
        <v>1300</v>
      </c>
      <c r="H28" s="58">
        <v>668.51</v>
      </c>
      <c r="I28" s="58">
        <f t="shared" si="0"/>
        <v>51.423846153846156</v>
      </c>
    </row>
    <row r="29" spans="2:9" ht="30" customHeight="1" x14ac:dyDescent="0.25">
      <c r="B29" s="71">
        <v>3237</v>
      </c>
      <c r="C29" s="72"/>
      <c r="D29" s="46"/>
      <c r="E29" s="48" t="s">
        <v>106</v>
      </c>
      <c r="F29" s="74">
        <v>55000</v>
      </c>
      <c r="G29" s="58">
        <v>55000</v>
      </c>
      <c r="H29" s="58">
        <v>23850.61</v>
      </c>
      <c r="I29" s="58">
        <f t="shared" si="0"/>
        <v>43.364745454545456</v>
      </c>
    </row>
    <row r="30" spans="2:9" ht="30" customHeight="1" x14ac:dyDescent="0.25">
      <c r="B30" s="71">
        <v>3238</v>
      </c>
      <c r="C30" s="72"/>
      <c r="D30" s="46"/>
      <c r="E30" s="48" t="s">
        <v>107</v>
      </c>
      <c r="F30" s="74">
        <v>129784</v>
      </c>
      <c r="G30" s="58">
        <v>129784</v>
      </c>
      <c r="H30" s="58">
        <v>22350.54</v>
      </c>
      <c r="I30" s="58">
        <f t="shared" si="0"/>
        <v>17.221336990692226</v>
      </c>
    </row>
    <row r="31" spans="2:9" ht="30" customHeight="1" x14ac:dyDescent="0.25">
      <c r="B31" s="71">
        <v>3239</v>
      </c>
      <c r="C31" s="72"/>
      <c r="D31" s="46"/>
      <c r="E31" s="48" t="s">
        <v>108</v>
      </c>
      <c r="F31" s="74">
        <v>50000</v>
      </c>
      <c r="G31" s="58">
        <v>50000</v>
      </c>
      <c r="H31" s="58">
        <v>42767.87</v>
      </c>
      <c r="I31" s="58">
        <f t="shared" si="0"/>
        <v>85.535740000000004</v>
      </c>
    </row>
    <row r="32" spans="2:9" ht="30" customHeight="1" x14ac:dyDescent="0.25">
      <c r="B32" s="71">
        <v>3241</v>
      </c>
      <c r="C32" s="72"/>
      <c r="D32" s="46"/>
      <c r="E32" s="48" t="s">
        <v>109</v>
      </c>
      <c r="F32" s="74">
        <v>664</v>
      </c>
      <c r="G32" s="58">
        <v>664</v>
      </c>
      <c r="H32" s="58">
        <v>576.74</v>
      </c>
      <c r="I32" s="58">
        <f t="shared" si="0"/>
        <v>86.858433734939752</v>
      </c>
    </row>
    <row r="33" spans="2:9" ht="30" customHeight="1" x14ac:dyDescent="0.25">
      <c r="B33" s="71">
        <v>3293</v>
      </c>
      <c r="C33" s="72"/>
      <c r="D33" s="46"/>
      <c r="E33" s="48" t="s">
        <v>111</v>
      </c>
      <c r="F33" s="74">
        <v>29800</v>
      </c>
      <c r="G33" s="58">
        <v>29800</v>
      </c>
      <c r="H33" s="58">
        <v>7849.89</v>
      </c>
      <c r="I33" s="58">
        <f t="shared" si="0"/>
        <v>26.341912751677853</v>
      </c>
    </row>
    <row r="34" spans="2:9" ht="30" customHeight="1" x14ac:dyDescent="0.25">
      <c r="B34" s="71">
        <v>3295</v>
      </c>
      <c r="C34" s="72"/>
      <c r="D34" s="46"/>
      <c r="E34" s="48" t="s">
        <v>112</v>
      </c>
      <c r="F34" s="74">
        <v>60</v>
      </c>
      <c r="G34" s="58">
        <v>60</v>
      </c>
      <c r="H34" s="58">
        <v>18</v>
      </c>
      <c r="I34" s="58">
        <f t="shared" si="0"/>
        <v>30</v>
      </c>
    </row>
    <row r="35" spans="2:9" ht="30" customHeight="1" x14ac:dyDescent="0.25">
      <c r="B35" s="71">
        <v>3296</v>
      </c>
      <c r="C35" s="72"/>
      <c r="D35" s="46"/>
      <c r="E35" s="48" t="s">
        <v>158</v>
      </c>
      <c r="F35" s="74">
        <v>4500</v>
      </c>
      <c r="G35" s="58">
        <v>4500</v>
      </c>
      <c r="H35" s="58">
        <v>2107.0300000000002</v>
      </c>
      <c r="I35" s="58">
        <f t="shared" si="0"/>
        <v>46.82288888888889</v>
      </c>
    </row>
    <row r="36" spans="2:9" ht="30" customHeight="1" x14ac:dyDescent="0.25">
      <c r="B36" s="71">
        <v>3299</v>
      </c>
      <c r="C36" s="72"/>
      <c r="D36" s="46"/>
      <c r="E36" s="48" t="s">
        <v>110</v>
      </c>
      <c r="F36" s="74">
        <v>929</v>
      </c>
      <c r="G36" s="58">
        <v>929</v>
      </c>
      <c r="H36" s="58">
        <v>11.9</v>
      </c>
      <c r="I36" s="58">
        <f t="shared" si="0"/>
        <v>1.2809472551130248</v>
      </c>
    </row>
    <row r="37" spans="2:9" ht="30" customHeight="1" x14ac:dyDescent="0.25">
      <c r="B37" s="71">
        <v>34</v>
      </c>
      <c r="C37" s="72"/>
      <c r="D37" s="46"/>
      <c r="E37" s="48" t="s">
        <v>113</v>
      </c>
      <c r="F37" s="74">
        <f>F38+F39+F40+F41</f>
        <v>4053</v>
      </c>
      <c r="G37" s="58">
        <f>G38+G39+G40+G41</f>
        <v>4053</v>
      </c>
      <c r="H37" s="58">
        <v>10.210000000000001</v>
      </c>
      <c r="I37" s="58">
        <f t="shared" si="0"/>
        <v>0.25191216382926229</v>
      </c>
    </row>
    <row r="38" spans="2:9" ht="30" customHeight="1" x14ac:dyDescent="0.25">
      <c r="B38" s="71">
        <v>3431</v>
      </c>
      <c r="C38" s="72"/>
      <c r="D38" s="46"/>
      <c r="E38" s="48" t="s">
        <v>115</v>
      </c>
      <c r="F38" s="74">
        <v>17</v>
      </c>
      <c r="G38" s="58">
        <v>17</v>
      </c>
      <c r="H38" s="58">
        <v>0</v>
      </c>
      <c r="I38" s="58">
        <f t="shared" si="0"/>
        <v>0</v>
      </c>
    </row>
    <row r="39" spans="2:9" ht="30" customHeight="1" x14ac:dyDescent="0.25">
      <c r="B39" s="71">
        <v>3432</v>
      </c>
      <c r="C39" s="72"/>
      <c r="D39" s="46"/>
      <c r="E39" s="48" t="s">
        <v>116</v>
      </c>
      <c r="F39" s="74">
        <v>13</v>
      </c>
      <c r="G39" s="58">
        <v>13</v>
      </c>
      <c r="H39" s="58">
        <v>0</v>
      </c>
      <c r="I39" s="58">
        <f t="shared" si="0"/>
        <v>0</v>
      </c>
    </row>
    <row r="40" spans="2:9" ht="30" customHeight="1" x14ac:dyDescent="0.25">
      <c r="B40" s="71">
        <v>3433</v>
      </c>
      <c r="C40" s="72"/>
      <c r="D40" s="46"/>
      <c r="E40" s="48" t="s">
        <v>117</v>
      </c>
      <c r="F40" s="74">
        <v>4013</v>
      </c>
      <c r="G40" s="58">
        <v>4013</v>
      </c>
      <c r="H40" s="58">
        <v>16.21</v>
      </c>
      <c r="I40" s="58">
        <f t="shared" si="0"/>
        <v>0.40393720408671813</v>
      </c>
    </row>
    <row r="41" spans="2:9" ht="30" customHeight="1" x14ac:dyDescent="0.25">
      <c r="B41" s="71">
        <v>3434</v>
      </c>
      <c r="C41" s="72"/>
      <c r="D41" s="46"/>
      <c r="E41" s="48" t="s">
        <v>118</v>
      </c>
      <c r="F41" s="74">
        <v>10</v>
      </c>
      <c r="G41" s="58">
        <v>10</v>
      </c>
      <c r="H41" s="58">
        <v>0</v>
      </c>
      <c r="I41" s="58">
        <f t="shared" si="0"/>
        <v>0</v>
      </c>
    </row>
    <row r="42" spans="2:9" ht="30" customHeight="1" x14ac:dyDescent="0.25">
      <c r="B42" s="71">
        <v>37</v>
      </c>
      <c r="C42" s="72"/>
      <c r="D42" s="46"/>
      <c r="E42" s="48" t="s">
        <v>119</v>
      </c>
      <c r="F42" s="74">
        <f>F43</f>
        <v>8000</v>
      </c>
      <c r="G42" s="58">
        <v>8000</v>
      </c>
      <c r="H42" s="58">
        <v>5700</v>
      </c>
      <c r="I42" s="58">
        <f t="shared" si="0"/>
        <v>71.25</v>
      </c>
    </row>
    <row r="43" spans="2:9" ht="30" customHeight="1" x14ac:dyDescent="0.25">
      <c r="B43" s="71">
        <v>3721</v>
      </c>
      <c r="C43" s="72"/>
      <c r="D43" s="46"/>
      <c r="E43" s="48" t="s">
        <v>121</v>
      </c>
      <c r="F43" s="74">
        <v>8000</v>
      </c>
      <c r="G43" s="58">
        <v>8000</v>
      </c>
      <c r="H43" s="58">
        <v>5700</v>
      </c>
      <c r="I43" s="58">
        <f t="shared" si="0"/>
        <v>71.25</v>
      </c>
    </row>
    <row r="44" spans="2:9" ht="30" customHeight="1" x14ac:dyDescent="0.25">
      <c r="B44" s="71">
        <v>42</v>
      </c>
      <c r="C44" s="72"/>
      <c r="D44" s="46"/>
      <c r="E44" s="48" t="s">
        <v>124</v>
      </c>
      <c r="F44" s="74">
        <f>F45+F46+F47+F48</f>
        <v>55617</v>
      </c>
      <c r="G44" s="58">
        <f>G45+G46+G47+G48</f>
        <v>55617</v>
      </c>
      <c r="H44" s="58">
        <v>35857.360000000001</v>
      </c>
      <c r="I44" s="58">
        <f t="shared" si="0"/>
        <v>64.47194203211248</v>
      </c>
    </row>
    <row r="45" spans="2:9" ht="30" customHeight="1" x14ac:dyDescent="0.25">
      <c r="B45" s="71">
        <v>4221</v>
      </c>
      <c r="C45" s="72"/>
      <c r="D45" s="46"/>
      <c r="E45" s="48" t="s">
        <v>126</v>
      </c>
      <c r="F45" s="74">
        <v>34963</v>
      </c>
      <c r="G45" s="58">
        <v>34963</v>
      </c>
      <c r="H45" s="58">
        <v>20723.23</v>
      </c>
      <c r="I45" s="58">
        <f t="shared" si="0"/>
        <v>59.271887423848071</v>
      </c>
    </row>
    <row r="46" spans="2:9" ht="30" customHeight="1" x14ac:dyDescent="0.25">
      <c r="B46" s="71">
        <v>4222</v>
      </c>
      <c r="C46" s="72"/>
      <c r="D46" s="46"/>
      <c r="E46" s="48" t="s">
        <v>127</v>
      </c>
      <c r="F46" s="74">
        <v>3000</v>
      </c>
      <c r="G46" s="58">
        <v>3000</v>
      </c>
      <c r="H46" s="58">
        <v>754.88</v>
      </c>
      <c r="I46" s="58">
        <f t="shared" si="0"/>
        <v>25.162666666666667</v>
      </c>
    </row>
    <row r="47" spans="2:9" ht="30" customHeight="1" x14ac:dyDescent="0.25">
      <c r="B47" s="71">
        <v>4223</v>
      </c>
      <c r="C47" s="72"/>
      <c r="D47" s="46"/>
      <c r="E47" s="48" t="s">
        <v>128</v>
      </c>
      <c r="F47" s="74">
        <v>16654</v>
      </c>
      <c r="G47" s="58">
        <v>16654</v>
      </c>
      <c r="H47" s="58">
        <v>13141.75</v>
      </c>
      <c r="I47" s="58">
        <f t="shared" si="0"/>
        <v>78.910471958688603</v>
      </c>
    </row>
    <row r="48" spans="2:9" ht="30" customHeight="1" x14ac:dyDescent="0.25">
      <c r="B48" s="71">
        <v>4227</v>
      </c>
      <c r="C48" s="72"/>
      <c r="D48" s="46"/>
      <c r="E48" s="48" t="s">
        <v>129</v>
      </c>
      <c r="F48" s="74">
        <v>1000</v>
      </c>
      <c r="G48" s="58">
        <v>1000</v>
      </c>
      <c r="H48" s="58">
        <v>1237.5</v>
      </c>
      <c r="I48" s="58">
        <f t="shared" si="0"/>
        <v>123.75</v>
      </c>
    </row>
    <row r="49" spans="2:9" ht="30" customHeight="1" x14ac:dyDescent="0.25">
      <c r="B49" s="75">
        <v>31</v>
      </c>
      <c r="C49" s="72"/>
      <c r="D49" s="46"/>
      <c r="E49" s="78" t="s">
        <v>149</v>
      </c>
      <c r="F49" s="74">
        <f>F50+F55</f>
        <v>14100</v>
      </c>
      <c r="G49" s="58">
        <f>G50+G55</f>
        <v>14100</v>
      </c>
      <c r="H49" s="58">
        <v>9956.32</v>
      </c>
      <c r="I49" s="58">
        <f t="shared" si="0"/>
        <v>70.612198581560278</v>
      </c>
    </row>
    <row r="50" spans="2:9" ht="30" customHeight="1" x14ac:dyDescent="0.25">
      <c r="B50" s="71">
        <v>32</v>
      </c>
      <c r="C50" s="72"/>
      <c r="D50" s="46"/>
      <c r="E50" s="48" t="s">
        <v>18</v>
      </c>
      <c r="F50" s="74">
        <f>F51+F52+F53+F54</f>
        <v>10100</v>
      </c>
      <c r="G50" s="58">
        <f>G51+G52+G53+G54</f>
        <v>10100</v>
      </c>
      <c r="H50" s="58">
        <v>6458.61</v>
      </c>
      <c r="I50" s="58">
        <f t="shared" si="0"/>
        <v>63.946633663366335</v>
      </c>
    </row>
    <row r="51" spans="2:9" ht="30" customHeight="1" x14ac:dyDescent="0.25">
      <c r="B51" s="71">
        <v>3211</v>
      </c>
      <c r="C51" s="72"/>
      <c r="D51" s="46"/>
      <c r="E51" s="48" t="s">
        <v>51</v>
      </c>
      <c r="F51" s="74">
        <v>2000</v>
      </c>
      <c r="G51" s="58">
        <v>2000</v>
      </c>
      <c r="H51" s="58">
        <v>0</v>
      </c>
      <c r="I51" s="58"/>
    </row>
    <row r="52" spans="2:9" ht="30" customHeight="1" x14ac:dyDescent="0.25">
      <c r="B52" s="71">
        <v>3237</v>
      </c>
      <c r="C52" s="72"/>
      <c r="D52" s="46"/>
      <c r="E52" s="48" t="s">
        <v>106</v>
      </c>
      <c r="F52" s="74">
        <v>7300</v>
      </c>
      <c r="G52" s="58">
        <v>7300</v>
      </c>
      <c r="H52" s="58">
        <v>6038</v>
      </c>
      <c r="I52" s="58">
        <f t="shared" si="0"/>
        <v>82.712328767123296</v>
      </c>
    </row>
    <row r="53" spans="2:9" ht="30" customHeight="1" x14ac:dyDescent="0.25">
      <c r="B53" s="71">
        <v>3239</v>
      </c>
      <c r="C53" s="72"/>
      <c r="D53" s="46"/>
      <c r="E53" s="48" t="s">
        <v>108</v>
      </c>
      <c r="F53" s="74">
        <v>300</v>
      </c>
      <c r="G53" s="58">
        <v>300</v>
      </c>
      <c r="H53" s="58">
        <v>0</v>
      </c>
      <c r="I53" s="58">
        <f t="shared" si="0"/>
        <v>0</v>
      </c>
    </row>
    <row r="54" spans="2:9" ht="30" customHeight="1" x14ac:dyDescent="0.25">
      <c r="B54" s="71">
        <v>3241</v>
      </c>
      <c r="C54" s="72"/>
      <c r="D54" s="46"/>
      <c r="E54" s="48" t="s">
        <v>109</v>
      </c>
      <c r="F54" s="74">
        <v>500</v>
      </c>
      <c r="G54" s="58">
        <v>500</v>
      </c>
      <c r="H54" s="58">
        <v>420.61</v>
      </c>
      <c r="I54" s="58">
        <f t="shared" si="0"/>
        <v>84.122000000000014</v>
      </c>
    </row>
    <row r="55" spans="2:9" ht="30" customHeight="1" x14ac:dyDescent="0.25">
      <c r="B55" s="71">
        <v>37</v>
      </c>
      <c r="C55" s="72"/>
      <c r="D55" s="46"/>
      <c r="E55" s="48" t="s">
        <v>119</v>
      </c>
      <c r="F55" s="74">
        <v>4000</v>
      </c>
      <c r="G55" s="58">
        <v>4000</v>
      </c>
      <c r="H55" s="58">
        <v>3497.71</v>
      </c>
      <c r="I55" s="58">
        <f t="shared" si="0"/>
        <v>87.442750000000004</v>
      </c>
    </row>
    <row r="56" spans="2:9" ht="30" customHeight="1" x14ac:dyDescent="0.25">
      <c r="B56" s="71"/>
      <c r="C56" s="76" t="s">
        <v>150</v>
      </c>
      <c r="D56" s="46"/>
      <c r="E56" s="78" t="s">
        <v>151</v>
      </c>
      <c r="F56" s="81">
        <f>F57</f>
        <v>160843</v>
      </c>
      <c r="G56" s="81">
        <f>G57</f>
        <v>160843</v>
      </c>
      <c r="H56" s="81">
        <v>134247.82</v>
      </c>
      <c r="I56" s="58"/>
    </row>
    <row r="57" spans="2:9" ht="30" customHeight="1" x14ac:dyDescent="0.25">
      <c r="B57" s="71">
        <v>11</v>
      </c>
      <c r="C57" s="72"/>
      <c r="D57" s="46"/>
      <c r="E57" s="48" t="s">
        <v>148</v>
      </c>
      <c r="F57" s="74">
        <f>F58</f>
        <v>160843</v>
      </c>
      <c r="G57" s="58">
        <f>G58</f>
        <v>160843</v>
      </c>
      <c r="H57" s="58">
        <v>134247.82</v>
      </c>
      <c r="I57" s="58">
        <f t="shared" ref="I57:I68" si="1">H57/G57*100</f>
        <v>83.465130593187155</v>
      </c>
    </row>
    <row r="58" spans="2:9" ht="30" customHeight="1" x14ac:dyDescent="0.25">
      <c r="B58" s="71">
        <v>32</v>
      </c>
      <c r="C58" s="72"/>
      <c r="D58" s="46"/>
      <c r="E58" s="48" t="s">
        <v>18</v>
      </c>
      <c r="F58" s="74">
        <f>F59+F60+F61+F62+F63+F64+F65</f>
        <v>160843</v>
      </c>
      <c r="G58" s="58">
        <f>G59+G60+G61+G62+G63+G64+G65</f>
        <v>160843</v>
      </c>
      <c r="H58" s="58">
        <v>134247.82</v>
      </c>
      <c r="I58" s="58">
        <f t="shared" si="1"/>
        <v>83.465130593187155</v>
      </c>
    </row>
    <row r="59" spans="2:9" ht="30" customHeight="1" x14ac:dyDescent="0.25">
      <c r="B59" s="71">
        <v>3211</v>
      </c>
      <c r="C59" s="72"/>
      <c r="D59" s="46"/>
      <c r="E59" s="48" t="s">
        <v>51</v>
      </c>
      <c r="F59" s="74">
        <v>1327</v>
      </c>
      <c r="G59" s="58">
        <v>1327</v>
      </c>
      <c r="H59" s="58">
        <v>0</v>
      </c>
      <c r="I59" s="58">
        <f t="shared" si="1"/>
        <v>0</v>
      </c>
    </row>
    <row r="60" spans="2:9" ht="30" customHeight="1" x14ac:dyDescent="0.25">
      <c r="B60" s="71">
        <v>3235</v>
      </c>
      <c r="C60" s="72"/>
      <c r="D60" s="46"/>
      <c r="E60" s="48" t="s">
        <v>104</v>
      </c>
      <c r="F60" s="74">
        <v>1000</v>
      </c>
      <c r="G60" s="58">
        <v>1000</v>
      </c>
      <c r="H60" s="58">
        <v>0</v>
      </c>
      <c r="I60" s="58">
        <f t="shared" si="1"/>
        <v>0</v>
      </c>
    </row>
    <row r="61" spans="2:9" ht="30" customHeight="1" x14ac:dyDescent="0.25">
      <c r="B61" s="71">
        <v>3237</v>
      </c>
      <c r="C61" s="72"/>
      <c r="D61" s="46"/>
      <c r="E61" s="48" t="s">
        <v>106</v>
      </c>
      <c r="F61" s="74">
        <v>131440</v>
      </c>
      <c r="G61" s="58">
        <v>131440</v>
      </c>
      <c r="H61" s="58">
        <v>128364.06</v>
      </c>
      <c r="I61" s="58">
        <f t="shared" si="1"/>
        <v>97.659814363968351</v>
      </c>
    </row>
    <row r="62" spans="2:9" ht="30" customHeight="1" x14ac:dyDescent="0.25">
      <c r="B62" s="71">
        <v>3238</v>
      </c>
      <c r="C62" s="72"/>
      <c r="D62" s="46"/>
      <c r="E62" s="48" t="s">
        <v>107</v>
      </c>
      <c r="F62" s="74">
        <v>15927</v>
      </c>
      <c r="G62" s="58">
        <v>15927</v>
      </c>
      <c r="H62" s="58">
        <v>1500</v>
      </c>
      <c r="I62" s="58">
        <f t="shared" si="1"/>
        <v>9.4179694857788654</v>
      </c>
    </row>
    <row r="63" spans="2:9" ht="30" customHeight="1" x14ac:dyDescent="0.25">
      <c r="B63" s="71">
        <v>3239</v>
      </c>
      <c r="C63" s="72"/>
      <c r="D63" s="46"/>
      <c r="E63" s="48" t="s">
        <v>108</v>
      </c>
      <c r="F63" s="74">
        <v>1327</v>
      </c>
      <c r="G63" s="58">
        <v>1327</v>
      </c>
      <c r="H63" s="58">
        <v>0</v>
      </c>
      <c r="I63" s="58">
        <f t="shared" si="1"/>
        <v>0</v>
      </c>
    </row>
    <row r="64" spans="2:9" ht="30" customHeight="1" x14ac:dyDescent="0.25">
      <c r="B64" s="71">
        <v>3241</v>
      </c>
      <c r="C64" s="72"/>
      <c r="D64" s="46"/>
      <c r="E64" s="48" t="s">
        <v>109</v>
      </c>
      <c r="F64" s="74">
        <v>9291</v>
      </c>
      <c r="G64" s="58">
        <v>9291</v>
      </c>
      <c r="H64" s="58">
        <v>4383.76</v>
      </c>
      <c r="I64" s="58">
        <f t="shared" si="1"/>
        <v>47.182865138305893</v>
      </c>
    </row>
    <row r="65" spans="2:9" ht="30" customHeight="1" x14ac:dyDescent="0.25">
      <c r="B65" s="71">
        <v>3293</v>
      </c>
      <c r="C65" s="72"/>
      <c r="D65" s="46"/>
      <c r="E65" s="48" t="s">
        <v>111</v>
      </c>
      <c r="F65" s="74">
        <v>531</v>
      </c>
      <c r="G65" s="58">
        <v>531</v>
      </c>
      <c r="H65" s="58">
        <v>0</v>
      </c>
      <c r="I65" s="58">
        <f t="shared" si="1"/>
        <v>0</v>
      </c>
    </row>
    <row r="66" spans="2:9" ht="30" customHeight="1" x14ac:dyDescent="0.25">
      <c r="B66" s="75">
        <v>10995</v>
      </c>
      <c r="C66" s="72"/>
      <c r="D66" s="46"/>
      <c r="E66" s="78" t="s">
        <v>145</v>
      </c>
      <c r="F66" s="81">
        <f>F67+F68</f>
        <v>1287874</v>
      </c>
      <c r="G66" s="58">
        <v>1256174</v>
      </c>
      <c r="H66" s="81">
        <v>958658.95</v>
      </c>
      <c r="I66" s="58">
        <f t="shared" si="1"/>
        <v>76.315777113680099</v>
      </c>
    </row>
    <row r="67" spans="2:9" ht="30" customHeight="1" x14ac:dyDescent="0.25">
      <c r="B67" s="71">
        <v>11</v>
      </c>
      <c r="C67" s="72"/>
      <c r="D67" s="46"/>
      <c r="E67" s="48" t="s">
        <v>148</v>
      </c>
      <c r="F67" s="74">
        <f>F10+F57</f>
        <v>1273774</v>
      </c>
      <c r="G67" s="58">
        <v>1242074</v>
      </c>
      <c r="H67" s="58">
        <v>948702.63</v>
      </c>
      <c r="I67" s="58">
        <f t="shared" si="1"/>
        <v>76.380524026748802</v>
      </c>
    </row>
    <row r="68" spans="2:9" ht="30" customHeight="1" x14ac:dyDescent="0.25">
      <c r="B68" s="71">
        <v>31</v>
      </c>
      <c r="C68" s="72"/>
      <c r="D68" s="46"/>
      <c r="E68" s="48" t="s">
        <v>149</v>
      </c>
      <c r="F68" s="74">
        <f>F49</f>
        <v>14100</v>
      </c>
      <c r="G68" s="58">
        <v>14100</v>
      </c>
      <c r="H68" s="58">
        <v>9956.32</v>
      </c>
      <c r="I68" s="58">
        <f t="shared" si="1"/>
        <v>70.612198581560278</v>
      </c>
    </row>
    <row r="71" spans="2:9" x14ac:dyDescent="0.25">
      <c r="B71" s="47"/>
      <c r="C71" s="47"/>
      <c r="D71" s="47"/>
      <c r="E71" s="47"/>
      <c r="F71" s="47"/>
      <c r="G71" s="47"/>
      <c r="H71" s="47"/>
      <c r="I71" s="47"/>
    </row>
    <row r="72" spans="2:9" x14ac:dyDescent="0.25">
      <c r="B72" s="47"/>
      <c r="C72" s="47"/>
      <c r="D72" s="47"/>
      <c r="E72" s="47"/>
      <c r="F72" s="47"/>
      <c r="G72" s="47"/>
      <c r="H72" s="47"/>
      <c r="I72" s="47"/>
    </row>
    <row r="73" spans="2:9" x14ac:dyDescent="0.25">
      <c r="B73" s="47"/>
      <c r="C73" s="47"/>
      <c r="D73" s="47"/>
      <c r="E73" s="47"/>
      <c r="F73" s="47"/>
      <c r="G73" s="47"/>
      <c r="H73" s="47"/>
      <c r="I73" s="47"/>
    </row>
  </sheetData>
  <mergeCells count="14">
    <mergeCell ref="B4:I4"/>
    <mergeCell ref="B6:E6"/>
    <mergeCell ref="B7:E7"/>
    <mergeCell ref="B2:I2"/>
    <mergeCell ref="B11:D11"/>
    <mergeCell ref="B8:D8"/>
    <mergeCell ref="B9:D9"/>
    <mergeCell ref="B10:D10"/>
    <mergeCell ref="B14:D14"/>
    <mergeCell ref="B12:D12"/>
    <mergeCell ref="B15:D15"/>
    <mergeCell ref="B16:D16"/>
    <mergeCell ref="B17:D17"/>
    <mergeCell ref="B13:D13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SAŽETAK</vt:lpstr>
      <vt:lpstr> Račun prihoda i rashoda</vt:lpstr>
      <vt:lpstr>Sheet1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DŠJU</cp:lastModifiedBy>
  <cp:lastPrinted>2025-02-17T08:19:59Z</cp:lastPrinted>
  <dcterms:created xsi:type="dcterms:W3CDTF">2022-08-12T12:51:27Z</dcterms:created>
  <dcterms:modified xsi:type="dcterms:W3CDTF">2025-03-26T08:53:44Z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